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Michael\Dropbox\BC\public_html\CorpTraining\SunshineHealth\"/>
    </mc:Choice>
  </mc:AlternateContent>
  <bookViews>
    <workbookView xWindow="0" yWindow="0" windowWidth="9370" windowHeight="7530" firstSheet="12" activeTab="12"/>
  </bookViews>
  <sheets>
    <sheet name="60613" sheetId="16" r:id="rId1"/>
    <sheet name="60614" sheetId="17" r:id="rId2"/>
    <sheet name="60714" sheetId="18" r:id="rId3"/>
    <sheet name="60540" sheetId="19" r:id="rId4"/>
    <sheet name="60519" sheetId="20" r:id="rId5"/>
    <sheet name="60626" sheetId="21" r:id="rId6"/>
    <sheet name="3Dreference" sheetId="22" r:id="rId7"/>
    <sheet name="left and right padding" sheetId="23" r:id="rId8"/>
    <sheet name="Named Ranges" sheetId="24" r:id="rId9"/>
    <sheet name="EmployeeList (IF)" sheetId="25" r:id="rId10"/>
    <sheet name="Nested IF" sheetId="26" r:id="rId11"/>
    <sheet name="Vlookup" sheetId="27" r:id="rId12"/>
    <sheet name="Vlookup Practice" sheetId="28" r:id="rId13"/>
    <sheet name="Vlookup_Order" sheetId="29" r:id="rId14"/>
    <sheet name="vlookup_Parts" sheetId="30" r:id="rId15"/>
    <sheet name="vlookup_Availability" sheetId="31" r:id="rId16"/>
    <sheet name="Index_match" sheetId="32" r:id="rId17"/>
    <sheet name="SplitScreens" sheetId="33" r:id="rId18"/>
    <sheet name="relative refs" sheetId="15" r:id="rId19"/>
    <sheet name="1.1 Configure options_error cod" sheetId="1" r:id="rId20"/>
    <sheet name="1.2 Customize Ribbon" sheetId="6" r:id="rId21"/>
    <sheet name="1.2 Customize toolbar" sheetId="7" r:id="rId22"/>
    <sheet name="1.3 Add-Ins" sheetId="8" r:id="rId23"/>
    <sheet name="2.1" sheetId="9" r:id="rId24"/>
    <sheet name="2.1try" sheetId="10" r:id="rId25"/>
    <sheet name="2.2 Specialized functions" sheetId="11" r:id="rId26"/>
    <sheet name="3.1 Text" sheetId="2" r:id="rId27"/>
    <sheet name="3.1 Logical" sheetId="5" r:id="rId28"/>
    <sheet name="3.2 conditional formatting" sheetId="14" r:id="rId29"/>
    <sheet name="pivottables" sheetId="35" r:id="rId30"/>
  </sheets>
  <externalReferences>
    <externalReference r:id="rId31"/>
  </externalReferences>
  <definedNames>
    <definedName name="deleteme">'1.1 Configure options_error cod'!#REF!</definedName>
    <definedName name="Parts">[1]vlookup_Parts!$A$1:$J$316</definedName>
    <definedName name="Qtr_1">'[1]Named Ranges'!$B$4:$B$9</definedName>
    <definedName name="Qtr_3">'Named Ranges'!$D$4:$D$9</definedName>
    <definedName name="Quarter1">'2.1'!$G$3:$I$3</definedName>
    <definedName name="Quarter2">'2.1'!$J$3:$L$3</definedName>
    <definedName name="Temps">Index_match!$A$2:$E$52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6" i="30" l="1"/>
  <c r="J315" i="30"/>
  <c r="J314" i="30"/>
  <c r="J313" i="30"/>
  <c r="J312" i="30"/>
  <c r="J311" i="30"/>
  <c r="J310" i="30"/>
  <c r="J309" i="30"/>
  <c r="J308" i="30"/>
  <c r="J307" i="30"/>
  <c r="J306" i="30"/>
  <c r="J305" i="30"/>
  <c r="J304" i="30"/>
  <c r="J303" i="30"/>
  <c r="J302" i="30"/>
  <c r="J301" i="30"/>
  <c r="J300" i="30"/>
  <c r="J299" i="30"/>
  <c r="J298" i="30"/>
  <c r="J297" i="30"/>
  <c r="J296" i="30"/>
  <c r="J295" i="30"/>
  <c r="J294" i="30"/>
  <c r="J293" i="30"/>
  <c r="J292" i="30"/>
  <c r="J291" i="30"/>
  <c r="J290" i="30"/>
  <c r="J289" i="30"/>
  <c r="J288" i="30"/>
  <c r="J287" i="30"/>
  <c r="J286" i="30"/>
  <c r="J285" i="30"/>
  <c r="J284" i="30"/>
  <c r="J283" i="30"/>
  <c r="J282" i="30"/>
  <c r="J281" i="30"/>
  <c r="J280" i="30"/>
  <c r="J279" i="30"/>
  <c r="J278" i="30"/>
  <c r="J277" i="30"/>
  <c r="J276" i="30"/>
  <c r="J275" i="30"/>
  <c r="J274" i="30"/>
  <c r="J273" i="30"/>
  <c r="J272" i="30"/>
  <c r="J271" i="30"/>
  <c r="J270" i="30"/>
  <c r="J269" i="30"/>
  <c r="J268" i="30"/>
  <c r="J267" i="30"/>
  <c r="J266" i="30"/>
  <c r="J265" i="30"/>
  <c r="J264" i="30"/>
  <c r="J263" i="30"/>
  <c r="J262" i="30"/>
  <c r="J261" i="30"/>
  <c r="J260" i="30"/>
  <c r="J259" i="30"/>
  <c r="J258" i="30"/>
  <c r="J257" i="30"/>
  <c r="J256" i="30"/>
  <c r="J255" i="30"/>
  <c r="J254" i="30"/>
  <c r="J253" i="30"/>
  <c r="J252" i="30"/>
  <c r="J251" i="30"/>
  <c r="J250" i="30"/>
  <c r="J249" i="30"/>
  <c r="J248" i="30"/>
  <c r="J247" i="30"/>
  <c r="J246" i="30"/>
  <c r="J245" i="30"/>
  <c r="J244" i="30"/>
  <c r="J243" i="30"/>
  <c r="J242" i="30"/>
  <c r="J241" i="30"/>
  <c r="J240" i="30"/>
  <c r="J239" i="30"/>
  <c r="J238" i="30"/>
  <c r="J237" i="30"/>
  <c r="J236" i="30"/>
  <c r="J235" i="30"/>
  <c r="J234" i="30"/>
  <c r="J233" i="30"/>
  <c r="J232" i="30"/>
  <c r="J231" i="30"/>
  <c r="J230" i="30"/>
  <c r="J229" i="30"/>
  <c r="J228" i="30"/>
  <c r="J227" i="30"/>
  <c r="J226" i="30"/>
  <c r="J225" i="30"/>
  <c r="J224" i="30"/>
  <c r="J223" i="30"/>
  <c r="J222" i="30"/>
  <c r="J221" i="30"/>
  <c r="J220" i="30"/>
  <c r="J219" i="30"/>
  <c r="J218" i="30"/>
  <c r="J217" i="30"/>
  <c r="J216" i="30"/>
  <c r="J215" i="30"/>
  <c r="J214" i="30"/>
  <c r="J213" i="30"/>
  <c r="J212" i="30"/>
  <c r="J211" i="30"/>
  <c r="J210" i="30"/>
  <c r="J209" i="30"/>
  <c r="J208" i="30"/>
  <c r="J207" i="30"/>
  <c r="J206" i="30"/>
  <c r="J205" i="30"/>
  <c r="J204" i="30"/>
  <c r="J203" i="30"/>
  <c r="J202" i="30"/>
  <c r="J201" i="30"/>
  <c r="J200" i="30"/>
  <c r="J199" i="30"/>
  <c r="J198" i="30"/>
  <c r="J197" i="30"/>
  <c r="J196" i="30"/>
  <c r="J195" i="30"/>
  <c r="J194" i="30"/>
  <c r="J193" i="30"/>
  <c r="J192" i="30"/>
  <c r="J191" i="30"/>
  <c r="J190" i="30"/>
  <c r="J189" i="30"/>
  <c r="J188" i="30"/>
  <c r="J187" i="30"/>
  <c r="J186" i="30"/>
  <c r="J185" i="30"/>
  <c r="J184" i="30"/>
  <c r="J183" i="30"/>
  <c r="J182" i="30"/>
  <c r="J181" i="30"/>
  <c r="J180" i="30"/>
  <c r="J179" i="30"/>
  <c r="J178" i="30"/>
  <c r="J177" i="30"/>
  <c r="J176" i="30"/>
  <c r="J175" i="30"/>
  <c r="J174" i="30"/>
  <c r="J173" i="30"/>
  <c r="J172" i="30"/>
  <c r="J171" i="30"/>
  <c r="J170" i="30"/>
  <c r="J169" i="30"/>
  <c r="J168" i="30"/>
  <c r="J167" i="30"/>
  <c r="J166" i="30"/>
  <c r="J165" i="30"/>
  <c r="J164" i="30"/>
  <c r="J163" i="30"/>
  <c r="J162" i="30"/>
  <c r="J161" i="30"/>
  <c r="J160" i="30"/>
  <c r="J159" i="30"/>
  <c r="J158" i="30"/>
  <c r="J157" i="30"/>
  <c r="J156" i="30"/>
  <c r="J155" i="30"/>
  <c r="J154" i="30"/>
  <c r="J153" i="30"/>
  <c r="J152" i="30"/>
  <c r="J151" i="30"/>
  <c r="J150" i="30"/>
  <c r="J149" i="30"/>
  <c r="J148" i="30"/>
  <c r="J147" i="30"/>
  <c r="J146" i="30"/>
  <c r="J145" i="30"/>
  <c r="J144" i="30"/>
  <c r="J143" i="30"/>
  <c r="J142" i="30"/>
  <c r="J141" i="30"/>
  <c r="J140" i="30"/>
  <c r="J139" i="30"/>
  <c r="J138" i="30"/>
  <c r="J137" i="30"/>
  <c r="J136" i="30"/>
  <c r="J135" i="30"/>
  <c r="J134" i="30"/>
  <c r="J133" i="30"/>
  <c r="J132" i="30"/>
  <c r="J131" i="30"/>
  <c r="J130" i="30"/>
  <c r="J129" i="30"/>
  <c r="J128" i="30"/>
  <c r="J127" i="30"/>
  <c r="J126" i="30"/>
  <c r="J125" i="30"/>
  <c r="J124" i="30"/>
  <c r="J123" i="30"/>
  <c r="J122" i="30"/>
  <c r="J121" i="30"/>
  <c r="J120" i="30"/>
  <c r="J119" i="30"/>
  <c r="J118" i="30"/>
  <c r="J117" i="30"/>
  <c r="J116" i="30"/>
  <c r="J115" i="30"/>
  <c r="J114" i="30"/>
  <c r="J113" i="30"/>
  <c r="J112" i="30"/>
  <c r="J111" i="30"/>
  <c r="J110" i="30"/>
  <c r="J109" i="30"/>
  <c r="J108" i="30"/>
  <c r="J107" i="30"/>
  <c r="J106" i="30"/>
  <c r="J105" i="30"/>
  <c r="J104" i="30"/>
  <c r="J103" i="30"/>
  <c r="J102" i="30"/>
  <c r="J101" i="30"/>
  <c r="J100" i="30"/>
  <c r="J99" i="30"/>
  <c r="J98" i="30"/>
  <c r="J97" i="30"/>
  <c r="J96" i="30"/>
  <c r="J95" i="30"/>
  <c r="J94" i="30"/>
  <c r="J93" i="30"/>
  <c r="J92" i="30"/>
  <c r="J91" i="30"/>
  <c r="J90" i="30"/>
  <c r="J89" i="30"/>
  <c r="J88" i="30"/>
  <c r="J87" i="30"/>
  <c r="J86" i="30"/>
  <c r="J85" i="30"/>
  <c r="J84" i="30"/>
  <c r="J83" i="30"/>
  <c r="J82" i="30"/>
  <c r="J81" i="30"/>
  <c r="J80" i="30"/>
  <c r="J79" i="30"/>
  <c r="J78" i="30"/>
  <c r="J77" i="30"/>
  <c r="J76" i="30"/>
  <c r="J75" i="30"/>
  <c r="J74" i="30"/>
  <c r="J73" i="30"/>
  <c r="J72" i="30"/>
  <c r="J71" i="30"/>
  <c r="J70" i="30"/>
  <c r="J69" i="30"/>
  <c r="J68" i="30"/>
  <c r="J67" i="30"/>
  <c r="J66" i="30"/>
  <c r="J65" i="30"/>
  <c r="J64" i="30"/>
  <c r="J63" i="30"/>
  <c r="J62" i="30"/>
  <c r="J61" i="30"/>
  <c r="J60" i="30"/>
  <c r="J59" i="30"/>
  <c r="J58" i="30"/>
  <c r="J57" i="30"/>
  <c r="J56" i="30"/>
  <c r="J55" i="30"/>
  <c r="J54" i="30"/>
  <c r="J53" i="30"/>
  <c r="J52" i="30"/>
  <c r="J51" i="30"/>
  <c r="J50" i="30"/>
  <c r="J49" i="30"/>
  <c r="J48" i="30"/>
  <c r="J47" i="30"/>
  <c r="J46" i="30"/>
  <c r="J45" i="30"/>
  <c r="J44" i="30"/>
  <c r="J43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6" i="30"/>
  <c r="J5" i="30"/>
  <c r="J4" i="30"/>
  <c r="J3" i="30"/>
  <c r="J2" i="30"/>
  <c r="C3" i="29"/>
  <c r="B3" i="29"/>
  <c r="E3" i="29" s="1"/>
  <c r="C2" i="29"/>
  <c r="B2" i="29"/>
  <c r="E2" i="29" s="1"/>
  <c r="D16" i="28"/>
  <c r="D21" i="28" s="1"/>
  <c r="C16" i="28"/>
  <c r="C21" i="28" s="1"/>
  <c r="B16" i="28"/>
  <c r="E16" i="28" s="1"/>
  <c r="D12" i="28"/>
  <c r="D17" i="28" s="1"/>
  <c r="D22" i="28" s="1"/>
  <c r="C12" i="28"/>
  <c r="C17" i="28" s="1"/>
  <c r="C22" i="28" s="1"/>
  <c r="B12" i="28"/>
  <c r="B17" i="28" s="1"/>
  <c r="D11" i="28"/>
  <c r="C11" i="28"/>
  <c r="B11" i="28"/>
  <c r="E11" i="28" s="1"/>
  <c r="C10" i="28"/>
  <c r="C15" i="28" s="1"/>
  <c r="C20" i="28" s="1"/>
  <c r="D8" i="28"/>
  <c r="D13" i="28" s="1"/>
  <c r="D18" i="28" s="1"/>
  <c r="D23" i="28" s="1"/>
  <c r="C8" i="28"/>
  <c r="C13" i="28" s="1"/>
  <c r="C18" i="28" s="1"/>
  <c r="C23" i="28" s="1"/>
  <c r="B8" i="28"/>
  <c r="E8" i="28" s="1"/>
  <c r="D7" i="28"/>
  <c r="C7" i="28"/>
  <c r="B7" i="28"/>
  <c r="E7" i="28" s="1"/>
  <c r="E6" i="28"/>
  <c r="D5" i="28"/>
  <c r="D10" i="28" s="1"/>
  <c r="D15" i="28" s="1"/>
  <c r="D20" i="28" s="1"/>
  <c r="C5" i="28"/>
  <c r="D4" i="28"/>
  <c r="D9" i="28" s="1"/>
  <c r="D14" i="28" s="1"/>
  <c r="D19" i="28" s="1"/>
  <c r="C4" i="28"/>
  <c r="C9" i="28" s="1"/>
  <c r="C14" i="28" s="1"/>
  <c r="C19" i="28" s="1"/>
  <c r="B4" i="28"/>
  <c r="E4" i="28" s="1"/>
  <c r="E3" i="28"/>
  <c r="E2" i="28"/>
  <c r="F23" i="27"/>
  <c r="E23" i="27"/>
  <c r="E22" i="27"/>
  <c r="F22" i="27" s="1"/>
  <c r="E21" i="27"/>
  <c r="F21" i="27" s="1"/>
  <c r="E20" i="27"/>
  <c r="F20" i="27" s="1"/>
  <c r="F19" i="27"/>
  <c r="E19" i="27"/>
  <c r="E18" i="27"/>
  <c r="F18" i="27" s="1"/>
  <c r="E17" i="27"/>
  <c r="F17" i="27" s="1"/>
  <c r="E16" i="27"/>
  <c r="F16" i="27" s="1"/>
  <c r="F15" i="27"/>
  <c r="E15" i="27"/>
  <c r="E14" i="27"/>
  <c r="F14" i="27" s="1"/>
  <c r="E13" i="27"/>
  <c r="F13" i="27" s="1"/>
  <c r="E12" i="27"/>
  <c r="F12" i="27" s="1"/>
  <c r="F11" i="27"/>
  <c r="E11" i="27"/>
  <c r="E10" i="27"/>
  <c r="F10" i="27" s="1"/>
  <c r="E9" i="27"/>
  <c r="F9" i="27" s="1"/>
  <c r="E8" i="27"/>
  <c r="F8" i="27" s="1"/>
  <c r="F7" i="27"/>
  <c r="E7" i="27"/>
  <c r="E6" i="27"/>
  <c r="F6" i="27" s="1"/>
  <c r="E5" i="27"/>
  <c r="F5" i="27" s="1"/>
  <c r="E4" i="27"/>
  <c r="F4" i="27" s="1"/>
  <c r="F3" i="27"/>
  <c r="E3" i="27"/>
  <c r="E2" i="27"/>
  <c r="F2" i="27" s="1"/>
  <c r="M10" i="26"/>
  <c r="F10" i="26"/>
  <c r="M9" i="26"/>
  <c r="F9" i="26"/>
  <c r="M8" i="26"/>
  <c r="F8" i="26"/>
  <c r="M7" i="26"/>
  <c r="F7" i="26"/>
  <c r="M6" i="26"/>
  <c r="F6" i="26"/>
  <c r="M5" i="26"/>
  <c r="F5" i="26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100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4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K4" i="25"/>
  <c r="J4" i="25"/>
  <c r="I4" i="25"/>
  <c r="B12" i="24"/>
  <c r="E10" i="24"/>
  <c r="D10" i="24"/>
  <c r="C10" i="24"/>
  <c r="B10" i="24"/>
  <c r="F9" i="24"/>
  <c r="F8" i="24"/>
  <c r="F7" i="24"/>
  <c r="F6" i="24"/>
  <c r="F5" i="24"/>
  <c r="F4" i="24"/>
  <c r="F10" i="24" s="1"/>
  <c r="E5" i="23"/>
  <c r="D5" i="23"/>
  <c r="E4" i="23"/>
  <c r="D4" i="23"/>
  <c r="E3" i="23"/>
  <c r="D3" i="23"/>
  <c r="E9" i="22"/>
  <c r="D9" i="22"/>
  <c r="C9" i="22"/>
  <c r="B9" i="22"/>
  <c r="E8" i="22"/>
  <c r="D8" i="22"/>
  <c r="C8" i="22"/>
  <c r="B8" i="22"/>
  <c r="E7" i="22"/>
  <c r="D7" i="22"/>
  <c r="C7" i="22"/>
  <c r="B7" i="22"/>
  <c r="E6" i="22"/>
  <c r="D6" i="22"/>
  <c r="C6" i="22"/>
  <c r="B6" i="22"/>
  <c r="E5" i="22"/>
  <c r="D5" i="22"/>
  <c r="C5" i="22"/>
  <c r="B5" i="22"/>
  <c r="E10" i="21"/>
  <c r="D10" i="21"/>
  <c r="C10" i="21"/>
  <c r="B10" i="21"/>
  <c r="F9" i="21"/>
  <c r="F8" i="21"/>
  <c r="F7" i="21"/>
  <c r="F6" i="21"/>
  <c r="F5" i="21"/>
  <c r="F10" i="21" s="1"/>
  <c r="E10" i="20"/>
  <c r="D10" i="20"/>
  <c r="C10" i="20"/>
  <c r="B10" i="20"/>
  <c r="F9" i="20"/>
  <c r="F8" i="20"/>
  <c r="F7" i="20"/>
  <c r="F6" i="20"/>
  <c r="F5" i="20"/>
  <c r="F10" i="20" s="1"/>
  <c r="E10" i="19"/>
  <c r="D10" i="19"/>
  <c r="C10" i="19"/>
  <c r="B10" i="19"/>
  <c r="F9" i="19"/>
  <c r="F8" i="19"/>
  <c r="F7" i="19"/>
  <c r="F6" i="19"/>
  <c r="F5" i="19"/>
  <c r="F10" i="19" s="1"/>
  <c r="E10" i="18"/>
  <c r="D10" i="18"/>
  <c r="C10" i="18"/>
  <c r="B10" i="18"/>
  <c r="F9" i="18"/>
  <c r="F8" i="18"/>
  <c r="F7" i="18"/>
  <c r="F6" i="18"/>
  <c r="F6" i="22" s="1"/>
  <c r="F5" i="18"/>
  <c r="E10" i="17"/>
  <c r="D10" i="17"/>
  <c r="C10" i="17"/>
  <c r="B10" i="17"/>
  <c r="F9" i="17"/>
  <c r="F8" i="17"/>
  <c r="F8" i="22" s="1"/>
  <c r="F7" i="17"/>
  <c r="F6" i="17"/>
  <c r="F5" i="17"/>
  <c r="F10" i="17" s="1"/>
  <c r="E10" i="16"/>
  <c r="E10" i="22" s="1"/>
  <c r="D10" i="16"/>
  <c r="D10" i="22" s="1"/>
  <c r="C10" i="16"/>
  <c r="C10" i="22" s="1"/>
  <c r="B10" i="16"/>
  <c r="B10" i="22" s="1"/>
  <c r="F9" i="16"/>
  <c r="F9" i="22" s="1"/>
  <c r="F8" i="16"/>
  <c r="F7" i="16"/>
  <c r="F7" i="22" s="1"/>
  <c r="F6" i="16"/>
  <c r="F5" i="16"/>
  <c r="F5" i="22" s="1"/>
  <c r="G17" i="15"/>
  <c r="G16" i="15"/>
  <c r="G15" i="15"/>
  <c r="G14" i="15"/>
  <c r="G13" i="15"/>
  <c r="G12" i="15"/>
  <c r="G11" i="15"/>
  <c r="G10" i="15"/>
  <c r="G9" i="15"/>
  <c r="G8" i="15"/>
  <c r="G7" i="15"/>
  <c r="G6" i="15"/>
  <c r="J5" i="15"/>
  <c r="I5" i="15"/>
  <c r="H5" i="15"/>
  <c r="G5" i="15"/>
  <c r="B22" i="28" l="1"/>
  <c r="E22" i="28" s="1"/>
  <c r="E17" i="28"/>
  <c r="E12" i="28"/>
  <c r="B9" i="28"/>
  <c r="B5" i="28"/>
  <c r="F10" i="18"/>
  <c r="B13" i="28"/>
  <c r="B21" i="28"/>
  <c r="E21" i="28" s="1"/>
  <c r="F10" i="16"/>
  <c r="B20" i="5"/>
  <c r="B18" i="5"/>
  <c r="B16" i="5"/>
  <c r="B14" i="5"/>
  <c r="E5" i="28" l="1"/>
  <c r="B10" i="28"/>
  <c r="B14" i="28"/>
  <c r="E9" i="28"/>
  <c r="F10" i="22"/>
  <c r="B18" i="28"/>
  <c r="E13" i="28"/>
  <c r="J19" i="1"/>
  <c r="J20" i="1"/>
  <c r="D11" i="5"/>
  <c r="B11" i="5" s="1"/>
  <c r="D9" i="5"/>
  <c r="G8" i="9"/>
  <c r="G6" i="9"/>
  <c r="B19" i="28" l="1"/>
  <c r="E19" i="28" s="1"/>
  <c r="E14" i="28"/>
  <c r="B23" i="28"/>
  <c r="E23" i="28" s="1"/>
  <c r="E18" i="28"/>
  <c r="E10" i="28"/>
  <c r="B15" i="28"/>
  <c r="B20" i="28" l="1"/>
  <c r="E20" i="28" s="1"/>
  <c r="E15" i="28"/>
  <c r="C14" i="1"/>
  <c r="D12" i="1"/>
  <c r="C12" i="1"/>
  <c r="C10" i="1"/>
  <c r="C9" i="1"/>
  <c r="C6" i="1"/>
  <c r="C8" i="5"/>
  <c r="C7" i="5"/>
  <c r="D8" i="5"/>
  <c r="D7" i="5"/>
  <c r="D4" i="5"/>
  <c r="D3" i="5"/>
  <c r="C7" i="1"/>
  <c r="C61" i="2" l="1"/>
</calcChain>
</file>

<file path=xl/comments1.xml><?xml version="1.0" encoding="utf-8"?>
<comments xmlns="http://schemas.openxmlformats.org/spreadsheetml/2006/main">
  <authors>
    <author>Michael Fenick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Michael Fenick:</t>
        </r>
        <r>
          <rPr>
            <sz val="9"/>
            <color indexed="81"/>
            <rFont val="Tahoma"/>
            <family val="2"/>
          </rPr>
          <t xml:space="preserve">
type =, go to cell in first cell, select each sheet SHIFT key)
hit enter
</t>
        </r>
      </text>
    </comment>
  </commentList>
</comments>
</file>

<file path=xl/comments2.xml><?xml version="1.0" encoding="utf-8"?>
<comments xmlns="http://schemas.openxmlformats.org/spreadsheetml/2006/main">
  <authors>
    <author>Michael Fenick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Michael Fenick:
highlight area, right click, define name</t>
        </r>
      </text>
    </comment>
  </commentList>
</comments>
</file>

<file path=xl/comments3.xml><?xml version="1.0" encoding="utf-8"?>
<comments xmlns="http://schemas.openxmlformats.org/spreadsheetml/2006/main">
  <authors>
    <author>Michael Fenick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Michael Fenick:</t>
        </r>
        <r>
          <rPr>
            <sz val="9"/>
            <color indexed="81"/>
            <rFont val="Tahoma"/>
            <family val="2"/>
          </rPr>
          <t xml:space="preserve">
Calculate number of hours of overtime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Michael Fenick:</t>
        </r>
        <r>
          <rPr>
            <sz val="9"/>
            <color indexed="81"/>
            <rFont val="Tahoma"/>
            <family val="2"/>
          </rPr>
          <t xml:space="preserve">
Calculate number of hours of overtime</t>
        </r>
      </text>
    </comment>
  </commentList>
</comments>
</file>

<file path=xl/comments4.xml><?xml version="1.0" encoding="utf-8"?>
<comments xmlns="http://schemas.openxmlformats.org/spreadsheetml/2006/main">
  <authors>
    <author>Michael Fenick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Michael Fenick:</t>
        </r>
        <r>
          <rPr>
            <sz val="9"/>
            <color indexed="81"/>
            <rFont val="Tahoma"/>
            <family val="2"/>
          </rPr>
          <t xml:space="preserve">
why that error?
</t>
        </r>
      </text>
    </comment>
  </commentList>
</comments>
</file>

<file path=xl/comments5.xml><?xml version="1.0" encoding="utf-8"?>
<comments xmlns="http://schemas.openxmlformats.org/spreadsheetml/2006/main">
  <authors>
    <author>Michael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Michael:</t>
        </r>
        <r>
          <rPr>
            <sz val="9"/>
            <color indexed="81"/>
            <rFont val="Tahoma"/>
            <family val="2"/>
          </rPr>
          <t xml:space="preserve">
Used with older spreadsehet programs….never really used nowadays
</t>
        </r>
      </text>
    </comment>
  </commentList>
</comments>
</file>

<file path=xl/sharedStrings.xml><?xml version="1.0" encoding="utf-8"?>
<sst xmlns="http://schemas.openxmlformats.org/spreadsheetml/2006/main" count="3786" uniqueCount="1025">
  <si>
    <t>Clean</t>
  </si>
  <si>
    <t>Trim</t>
  </si>
  <si>
    <t>dollar</t>
  </si>
  <si>
    <t>text</t>
  </si>
  <si>
    <t>value</t>
  </si>
  <si>
    <t>lower</t>
  </si>
  <si>
    <t>proper</t>
  </si>
  <si>
    <t>upper</t>
  </si>
  <si>
    <t>replace</t>
  </si>
  <si>
    <t>substitute</t>
  </si>
  <si>
    <t>concatenate</t>
  </si>
  <si>
    <t>left</t>
  </si>
  <si>
    <t>mid</t>
  </si>
  <si>
    <t>right</t>
  </si>
  <si>
    <t>rept</t>
  </si>
  <si>
    <t>len</t>
  </si>
  <si>
    <t>find</t>
  </si>
  <si>
    <t>search</t>
  </si>
  <si>
    <t>exact</t>
  </si>
  <si>
    <t>comments?</t>
  </si>
  <si>
    <t>mike</t>
  </si>
  <si>
    <t>MIKE</t>
  </si>
  <si>
    <t>Fred?</t>
  </si>
  <si>
    <t>https://technet.microsoft.com/en-us/library/dd797428.aspx#section2</t>
  </si>
  <si>
    <t>Excel File types</t>
  </si>
  <si>
    <t>https://research.stlouisfed.org/fred-addin/</t>
  </si>
  <si>
    <t>and</t>
  </si>
  <si>
    <t>if</t>
  </si>
  <si>
    <t>iferror</t>
  </si>
  <si>
    <t>ifna</t>
  </si>
  <si>
    <t>ifs</t>
  </si>
  <si>
    <t>not</t>
  </si>
  <si>
    <t>or</t>
  </si>
  <si>
    <t>xor</t>
  </si>
  <si>
    <t>https://support.office.com/en-us/article/Logical-functions-reference-e093c192-278b-43f6-8c3a-b6ce299931f5</t>
  </si>
  <si>
    <t>Complaint</t>
  </si>
  <si>
    <t>Resolved</t>
  </si>
  <si>
    <t>https://exceljet.net/excel-functions/excel-true-function</t>
  </si>
  <si>
    <t>Errors list</t>
  </si>
  <si>
    <t>http://www.excel-easy.com/functions/formula-errors.html</t>
  </si>
  <si>
    <t>#### error</t>
  </si>
  <si>
    <t>error</t>
  </si>
  <si>
    <t>solution</t>
  </si>
  <si>
    <t>make column wider</t>
  </si>
  <si>
    <t>#NAME? error</t>
  </si>
  <si>
    <t>check your function names</t>
  </si>
  <si>
    <t>#VALUE! error</t>
  </si>
  <si>
    <t>hello</t>
  </si>
  <si>
    <t>check your argument!</t>
  </si>
  <si>
    <t>#DIV/0! Error</t>
  </si>
  <si>
    <t>#REF! error</t>
  </si>
  <si>
    <t>create named range, then delete it to recreate</t>
  </si>
  <si>
    <t>to fix: recreate the deleted range/referenced item</t>
  </si>
  <si>
    <t>1. 3 ways to create named ranges</t>
  </si>
  <si>
    <t>Jan</t>
  </si>
  <si>
    <t xml:space="preserve">Feb </t>
  </si>
  <si>
    <t>Mar</t>
  </si>
  <si>
    <t>Apr</t>
  </si>
  <si>
    <t>May</t>
  </si>
  <si>
    <t>Jun</t>
  </si>
  <si>
    <t>2. managing ranges</t>
  </si>
  <si>
    <t>Sales</t>
  </si>
  <si>
    <t>Formula -&gt; defined Names</t>
  </si>
  <si>
    <t>Q1+Q2</t>
  </si>
  <si>
    <t>Q1-Q2</t>
  </si>
  <si>
    <t>Range names in Formulas</t>
  </si>
  <si>
    <t>Create a named range for the following things:</t>
  </si>
  <si>
    <t>Feb</t>
  </si>
  <si>
    <t>quarters of each year</t>
  </si>
  <si>
    <t>sales totals for each year</t>
  </si>
  <si>
    <t xml:space="preserve">May </t>
  </si>
  <si>
    <t>Jul</t>
  </si>
  <si>
    <t>Aug</t>
  </si>
  <si>
    <t>Sep</t>
  </si>
  <si>
    <t>Oct</t>
  </si>
  <si>
    <t>Nov</t>
  </si>
  <si>
    <t>Dec</t>
  </si>
  <si>
    <t>PV</t>
  </si>
  <si>
    <t>FV</t>
  </si>
  <si>
    <t>PMT</t>
  </si>
  <si>
    <t>Rate</t>
  </si>
  <si>
    <t>IRR</t>
  </si>
  <si>
    <t>NPV</t>
  </si>
  <si>
    <t>Index</t>
  </si>
  <si>
    <t>match</t>
  </si>
  <si>
    <t>Student</t>
  </si>
  <si>
    <t>Steve</t>
  </si>
  <si>
    <t>#N/A error</t>
  </si>
  <si>
    <t>not available</t>
  </si>
  <si>
    <t>Apple</t>
  </si>
  <si>
    <t>Pear</t>
  </si>
  <si>
    <t>Peach</t>
  </si>
  <si>
    <t>banana</t>
  </si>
  <si>
    <t>pear</t>
  </si>
  <si>
    <t>"Select visible cells" - shortcut</t>
  </si>
  <si>
    <t>good</t>
  </si>
  <si>
    <t>short</t>
  </si>
  <si>
    <t>exclusive or</t>
  </si>
  <si>
    <t>Products Sold</t>
  </si>
  <si>
    <t>Part No.</t>
  </si>
  <si>
    <t>1st Qtr</t>
  </si>
  <si>
    <t>2nd Qtr</t>
  </si>
  <si>
    <t>3rd Qtr</t>
  </si>
  <si>
    <t>4th Qtr</t>
  </si>
  <si>
    <t>Total</t>
  </si>
  <si>
    <t>1st  6 months</t>
  </si>
  <si>
    <t>2nd 6 monts</t>
  </si>
  <si>
    <t>Last 6 months</t>
  </si>
  <si>
    <t>AWU-0539</t>
  </si>
  <si>
    <t>AWU-0540</t>
  </si>
  <si>
    <t>AWU-0541</t>
  </si>
  <si>
    <t>AWU-0542</t>
  </si>
  <si>
    <t>AWU-0543</t>
  </si>
  <si>
    <t>TSU-0589</t>
  </si>
  <si>
    <t>TSU-0590</t>
  </si>
  <si>
    <t>TSU-0591</t>
  </si>
  <si>
    <t>TSU-0592</t>
  </si>
  <si>
    <t>TSU-0593</t>
  </si>
  <si>
    <t>TSU-0594</t>
  </si>
  <si>
    <t>TSU-0595</t>
  </si>
  <si>
    <t>TSU-0596</t>
  </si>
  <si>
    <t>Send it Yourself</t>
  </si>
  <si>
    <t xml:space="preserve">Store 60613 -  2006 Quartly Expenses </t>
  </si>
  <si>
    <t>Item</t>
  </si>
  <si>
    <t>Boxes</t>
  </si>
  <si>
    <t>Envelopes</t>
  </si>
  <si>
    <t>Tape</t>
  </si>
  <si>
    <t>Foam</t>
  </si>
  <si>
    <t>Misc.</t>
  </si>
  <si>
    <t xml:space="preserve">Store 60614 -  2006 Quartly Expenses </t>
  </si>
  <si>
    <t xml:space="preserve">Store 60714 -  2006 Quartly Expenses </t>
  </si>
  <si>
    <t xml:space="preserve">Store 60540 -  2006 Quartly Expenses </t>
  </si>
  <si>
    <t xml:space="preserve">Store 60519 -  2006 Quartly Expenses </t>
  </si>
  <si>
    <t xml:space="preserve">Store Summary -  2006 Quartly Expenses </t>
  </si>
  <si>
    <t>Default</t>
  </si>
  <si>
    <t>Left padding</t>
  </si>
  <si>
    <t>Right padding</t>
  </si>
  <si>
    <t>UA</t>
  </si>
  <si>
    <t>PCH</t>
  </si>
  <si>
    <t>A</t>
  </si>
  <si>
    <t>2009 Sales</t>
  </si>
  <si>
    <t>Store</t>
  </si>
  <si>
    <t>Average</t>
  </si>
  <si>
    <t>Name box</t>
  </si>
  <si>
    <t>right click define name</t>
  </si>
  <si>
    <t xml:space="preserve">formulas tab, define name, </t>
  </si>
  <si>
    <t>Name manager (make a non-contiguous)</t>
  </si>
  <si>
    <t>Employee List</t>
  </si>
  <si>
    <t>First</t>
  </si>
  <si>
    <t>Last</t>
  </si>
  <si>
    <t>SSN</t>
  </si>
  <si>
    <t>Date of Hire</t>
  </si>
  <si>
    <t>Dept.</t>
  </si>
  <si>
    <t>Store #</t>
  </si>
  <si>
    <t>Hourly Rate</t>
  </si>
  <si>
    <t>Hrs.</t>
  </si>
  <si>
    <t>Gross Pay</t>
  </si>
  <si>
    <t>OT</t>
  </si>
  <si>
    <t>Theresa</t>
  </si>
  <si>
    <t>Abel</t>
  </si>
  <si>
    <t>Accounting</t>
  </si>
  <si>
    <t>Lori</t>
  </si>
  <si>
    <t>Miller</t>
  </si>
  <si>
    <t>Cashier</t>
  </si>
  <si>
    <t>Henry</t>
  </si>
  <si>
    <t>Richardson</t>
  </si>
  <si>
    <t>Sales Associate</t>
  </si>
  <si>
    <t>Melanie</t>
  </si>
  <si>
    <t>Halal</t>
  </si>
  <si>
    <t>Harley</t>
  </si>
  <si>
    <t>Paterson</t>
  </si>
  <si>
    <t>Teri</t>
  </si>
  <si>
    <t>Rapp</t>
  </si>
  <si>
    <t>James</t>
  </si>
  <si>
    <t>Connors</t>
  </si>
  <si>
    <t>Purchasing</t>
  </si>
  <si>
    <t>Jennifer</t>
  </si>
  <si>
    <t>Owens</t>
  </si>
  <si>
    <t>Antonio</t>
  </si>
  <si>
    <t>McDonald</t>
  </si>
  <si>
    <t>Livestock Mgt.</t>
  </si>
  <si>
    <t>Todd</t>
  </si>
  <si>
    <t>Booth</t>
  </si>
  <si>
    <t>Jane</t>
  </si>
  <si>
    <t>Simpson</t>
  </si>
  <si>
    <t>Customer Service</t>
  </si>
  <si>
    <t>Colleen</t>
  </si>
  <si>
    <t>Stark</t>
  </si>
  <si>
    <t>Amanda</t>
  </si>
  <si>
    <t>Lewis</t>
  </si>
  <si>
    <t>Karina</t>
  </si>
  <si>
    <t>Drake</t>
  </si>
  <si>
    <t>Harry</t>
  </si>
  <si>
    <t>Chen</t>
  </si>
  <si>
    <t>Bob</t>
  </si>
  <si>
    <t>Reed</t>
  </si>
  <si>
    <t>Kathy</t>
  </si>
  <si>
    <t>Howard</t>
  </si>
  <si>
    <t>Marketing</t>
  </si>
  <si>
    <t>Dominick</t>
  </si>
  <si>
    <t>Hill</t>
  </si>
  <si>
    <t>Erin</t>
  </si>
  <si>
    <t>Rose</t>
  </si>
  <si>
    <t>Jeff</t>
  </si>
  <si>
    <t>Trelly</t>
  </si>
  <si>
    <t>Barry</t>
  </si>
  <si>
    <t>Smith</t>
  </si>
  <si>
    <t>Anne</t>
  </si>
  <si>
    <t>Chika</t>
  </si>
  <si>
    <t>Briscoll</t>
  </si>
  <si>
    <t>Katie</t>
  </si>
  <si>
    <t>Simmons</t>
  </si>
  <si>
    <t>Shing</t>
  </si>
  <si>
    <t>Mayron</t>
  </si>
  <si>
    <t>Bill</t>
  </si>
  <si>
    <t>Altman</t>
  </si>
  <si>
    <t>Jeannine</t>
  </si>
  <si>
    <t>Jim</t>
  </si>
  <si>
    <t>Unger</t>
  </si>
  <si>
    <t>Cheryl</t>
  </si>
  <si>
    <t>Hayes</t>
  </si>
  <si>
    <t>Laura</t>
  </si>
  <si>
    <t>Ambrose</t>
  </si>
  <si>
    <t>Bradley</t>
  </si>
  <si>
    <t>Stewart</t>
  </si>
  <si>
    <t>Chris</t>
  </si>
  <si>
    <t>Feldsott</t>
  </si>
  <si>
    <t>Simon</t>
  </si>
  <si>
    <t>Masters</t>
  </si>
  <si>
    <t>Tom</t>
  </si>
  <si>
    <t>Kling</t>
  </si>
  <si>
    <t>Leon</t>
  </si>
  <si>
    <t>Mallory</t>
  </si>
  <si>
    <t>George</t>
  </si>
  <si>
    <t>Ness</t>
  </si>
  <si>
    <t>Caroline</t>
  </si>
  <si>
    <t>Tooley</t>
  </si>
  <si>
    <t>Michael</t>
  </si>
  <si>
    <t>Huntt</t>
  </si>
  <si>
    <t>Maureen</t>
  </si>
  <si>
    <t>Binga</t>
  </si>
  <si>
    <t>Sara</t>
  </si>
  <si>
    <t>Merkley</t>
  </si>
  <si>
    <t>Enrique</t>
  </si>
  <si>
    <t>Lundquist</t>
  </si>
  <si>
    <t>Maria</t>
  </si>
  <si>
    <t>Tucker</t>
  </si>
  <si>
    <t>Christina</t>
  </si>
  <si>
    <t>Winger</t>
  </si>
  <si>
    <t>Frieda</t>
  </si>
  <si>
    <t>Rachel</t>
  </si>
  <si>
    <t>Innoue</t>
  </si>
  <si>
    <t>Greg</t>
  </si>
  <si>
    <t>Lillie</t>
  </si>
  <si>
    <t>Sam</t>
  </si>
  <si>
    <t>Brown</t>
  </si>
  <si>
    <t>John</t>
  </si>
  <si>
    <t>Jacobs</t>
  </si>
  <si>
    <t>Jaen</t>
  </si>
  <si>
    <t>Chan</t>
  </si>
  <si>
    <t>Sean</t>
  </si>
  <si>
    <t>Cuzens</t>
  </si>
  <si>
    <t>Barber</t>
  </si>
  <si>
    <t>Geoff</t>
  </si>
  <si>
    <t>Robinson</t>
  </si>
  <si>
    <t>Oscar</t>
  </si>
  <si>
    <t>Calvin</t>
  </si>
  <si>
    <t>Paul</t>
  </si>
  <si>
    <t>Clark</t>
  </si>
  <si>
    <t>Tim</t>
  </si>
  <si>
    <t>Cuffaro</t>
  </si>
  <si>
    <t>Alice</t>
  </si>
  <si>
    <t>Bowers</t>
  </si>
  <si>
    <t>Susan</t>
  </si>
  <si>
    <t>Hanover</t>
  </si>
  <si>
    <t>Banks</t>
  </si>
  <si>
    <t>Joshua</t>
  </si>
  <si>
    <t>Hartson</t>
  </si>
  <si>
    <t>Elizabeth</t>
  </si>
  <si>
    <t>Strong</t>
  </si>
  <si>
    <t>Marilyn</t>
  </si>
  <si>
    <t>Arman</t>
  </si>
  <si>
    <t>Earnhart</t>
  </si>
  <si>
    <t>Seth</t>
  </si>
  <si>
    <t>Doug</t>
  </si>
  <si>
    <t>Steadman</t>
  </si>
  <si>
    <t>Rivena</t>
  </si>
  <si>
    <t>Martin</t>
  </si>
  <si>
    <t>Peter</t>
  </si>
  <si>
    <t>French</t>
  </si>
  <si>
    <t>Frank</t>
  </si>
  <si>
    <t>Hume</t>
  </si>
  <si>
    <t>Califano</t>
  </si>
  <si>
    <t>Cathy</t>
  </si>
  <si>
    <t>Allen</t>
  </si>
  <si>
    <t>Barbara</t>
  </si>
  <si>
    <t>Hartman</t>
  </si>
  <si>
    <t>Parker</t>
  </si>
  <si>
    <t>Davies</t>
  </si>
  <si>
    <t>Lynne</t>
  </si>
  <si>
    <t>Snyder</t>
  </si>
  <si>
    <t>Paula</t>
  </si>
  <si>
    <t>Turk</t>
  </si>
  <si>
    <t>Holly</t>
  </si>
  <si>
    <t>Winters</t>
  </si>
  <si>
    <t>Singer</t>
  </si>
  <si>
    <t>Edward</t>
  </si>
  <si>
    <t>Sandler</t>
  </si>
  <si>
    <t>Brian</t>
  </si>
  <si>
    <t>Simmonds</t>
  </si>
  <si>
    <t>Caryl</t>
  </si>
  <si>
    <t>Taylor</t>
  </si>
  <si>
    <t>Lance</t>
  </si>
  <si>
    <t>Brooks</t>
  </si>
  <si>
    <t>Greenburg</t>
  </si>
  <si>
    <t>Rich</t>
  </si>
  <si>
    <t>Kristen</t>
  </si>
  <si>
    <t>Williams</t>
  </si>
  <si>
    <t>Beth</t>
  </si>
  <si>
    <t>Kramer</t>
  </si>
  <si>
    <t>Murray</t>
  </si>
  <si>
    <t>Fred</t>
  </si>
  <si>
    <t>Dandrow</t>
  </si>
  <si>
    <t>Linda</t>
  </si>
  <si>
    <t>Mosher</t>
  </si>
  <si>
    <t>Ted</t>
  </si>
  <si>
    <t>Ryan</t>
  </si>
  <si>
    <t>Helen</t>
  </si>
  <si>
    <t>Saylor</t>
  </si>
  <si>
    <t>Alana</t>
  </si>
  <si>
    <t>Childs</t>
  </si>
  <si>
    <t>Lorrie</t>
  </si>
  <si>
    <t>Sloan</t>
  </si>
  <si>
    <t>Sue</t>
  </si>
  <si>
    <t>Mazza</t>
  </si>
  <si>
    <t>Kyle</t>
  </si>
  <si>
    <t>Bartholomew</t>
  </si>
  <si>
    <t>Shirley</t>
  </si>
  <si>
    <t>Thomas</t>
  </si>
  <si>
    <t>DeVinney</t>
  </si>
  <si>
    <t>Jerry</t>
  </si>
  <si>
    <t>Watts</t>
  </si>
  <si>
    <t>Molly</t>
  </si>
  <si>
    <t>Hinkelman</t>
  </si>
  <si>
    <t>Mary</t>
  </si>
  <si>
    <t>Schwab</t>
  </si>
  <si>
    <t>Maccaluso</t>
  </si>
  <si>
    <t>Lindsey</t>
  </si>
  <si>
    <t>Willis</t>
  </si>
  <si>
    <t>Carol</t>
  </si>
  <si>
    <t>Reagan</t>
  </si>
  <si>
    <t>Marcia</t>
  </si>
  <si>
    <t>MacFall</t>
  </si>
  <si>
    <t>McTague</t>
  </si>
  <si>
    <t>Amy</t>
  </si>
  <si>
    <t>Quayle</t>
  </si>
  <si>
    <t>Gibbs</t>
  </si>
  <si>
    <t>Kim</t>
  </si>
  <si>
    <t>Neff</t>
  </si>
  <si>
    <t>William</t>
  </si>
  <si>
    <t>Switzer</t>
  </si>
  <si>
    <t>Nested IF</t>
  </si>
  <si>
    <t>BONUSES!!</t>
  </si>
  <si>
    <t>1st Qtr.</t>
  </si>
  <si>
    <t>2nd Qtr.</t>
  </si>
  <si>
    <t>3rd Qtr.</t>
  </si>
  <si>
    <t>4th Qtr.</t>
  </si>
  <si>
    <t>South</t>
  </si>
  <si>
    <t>West</t>
  </si>
  <si>
    <t>East</t>
  </si>
  <si>
    <t>North</t>
  </si>
  <si>
    <t>Central</t>
  </si>
  <si>
    <t>&gt;200000 then 10%</t>
  </si>
  <si>
    <t xml:space="preserve"> &gt;100000, then 10%</t>
  </si>
  <si>
    <t>if a region's sales were more than 190,000 then they get a 10% bonus</t>
  </si>
  <si>
    <t>if the sales are less than 200000 but greater than or equal to  100000 then they get 5% bonuses</t>
  </si>
  <si>
    <t>1st</t>
  </si>
  <si>
    <t>2nd</t>
  </si>
  <si>
    <t>3rd</t>
  </si>
  <si>
    <t>Avg.</t>
  </si>
  <si>
    <t xml:space="preserve">Final </t>
  </si>
  <si>
    <t>Score</t>
  </si>
  <si>
    <t>Grade</t>
  </si>
  <si>
    <t>F</t>
  </si>
  <si>
    <t>D</t>
  </si>
  <si>
    <t>C</t>
  </si>
  <si>
    <t>B</t>
  </si>
  <si>
    <t>sales Rep</t>
  </si>
  <si>
    <t>Q1 AVG</t>
  </si>
  <si>
    <t>Sales tier</t>
  </si>
  <si>
    <t>ID</t>
  </si>
  <si>
    <t>Cost</t>
  </si>
  <si>
    <t>Description</t>
  </si>
  <si>
    <t>Ordered</t>
  </si>
  <si>
    <t>Q-2N2659</t>
  </si>
  <si>
    <t>ORING-S118</t>
  </si>
  <si>
    <t>Descriptioin</t>
  </si>
  <si>
    <t>ADAPTER</t>
  </si>
  <si>
    <t xml:space="preserve">ADAPTER-male-male Silver </t>
  </si>
  <si>
    <t>ADAPTER-2</t>
  </si>
  <si>
    <t>ADAPTER-Banana to Aligator</t>
  </si>
  <si>
    <t>ADAPTER-3</t>
  </si>
  <si>
    <t>ADAPTER-BNC to Bannana</t>
  </si>
  <si>
    <t>ADC-0803</t>
  </si>
  <si>
    <t>ADC-8 Bit</t>
  </si>
  <si>
    <t>ADC-0804</t>
  </si>
  <si>
    <t>ADC-0808</t>
  </si>
  <si>
    <t>ADC-0809</t>
  </si>
  <si>
    <t>ADC-0820</t>
  </si>
  <si>
    <t>ADC-8 bit</t>
  </si>
  <si>
    <t>ADC-5034</t>
  </si>
  <si>
    <t>ADC-5037</t>
  </si>
  <si>
    <t>ADC-6 Bit</t>
  </si>
  <si>
    <t>ADC-809</t>
  </si>
  <si>
    <t>ADC- A To D Converter 809</t>
  </si>
  <si>
    <t>ADC-SM7819</t>
  </si>
  <si>
    <t>AUDIO-JCK1/8</t>
  </si>
  <si>
    <t>AUDIO-Stereo Jack 1/8</t>
  </si>
  <si>
    <t>BAGS-PLASTIC</t>
  </si>
  <si>
    <t xml:space="preserve">BAGS-Various sizes of Plastic bags. Used free NEW </t>
  </si>
  <si>
    <t>BATT-9V</t>
  </si>
  <si>
    <t>BATT-Alkaline 9 Volt Battery</t>
  </si>
  <si>
    <t>BATT-9V H</t>
  </si>
  <si>
    <t>BATT-D Heavy Duty 9 Volt Battery</t>
  </si>
  <si>
    <t>BATT-AA</t>
  </si>
  <si>
    <t>BATT-1.5 Volt Double AA Battery</t>
  </si>
  <si>
    <t>BATT-AAA</t>
  </si>
  <si>
    <t>BATT-1.5 Volt Triple AAA Battery</t>
  </si>
  <si>
    <t>BATT-BBB</t>
  </si>
  <si>
    <t>BATT-1.5 Volt Small Button or Watch Battery</t>
  </si>
  <si>
    <t>BATT-CCC</t>
  </si>
  <si>
    <t>BATT-1.5 Volt C size Battery</t>
  </si>
  <si>
    <t>BATT-DDD</t>
  </si>
  <si>
    <t>BATT-1.5 Volt D size Battery</t>
  </si>
  <si>
    <t>BATT-HLD9V</t>
  </si>
  <si>
    <t>BATT-Battery Holder 9v</t>
  </si>
  <si>
    <t>BATT-HLDR 9V</t>
  </si>
  <si>
    <t>BATT-CLIP Battery Snap type Clip</t>
  </si>
  <si>
    <t>BRIDGE DRVR</t>
  </si>
  <si>
    <t>BRIDGE-2998 Dual Full Bridge Motor Driver</t>
  </si>
  <si>
    <t>BRIDGE-1</t>
  </si>
  <si>
    <t>BRIDGE-Full Wave Bridge Rectifier</t>
  </si>
  <si>
    <t>BRIDGE-10</t>
  </si>
  <si>
    <t>BRIDGE-11</t>
  </si>
  <si>
    <t>BRIDGE-12</t>
  </si>
  <si>
    <t>BRIDGE-2</t>
  </si>
  <si>
    <t>BRIDGE-3</t>
  </si>
  <si>
    <t>BRIDGE-4</t>
  </si>
  <si>
    <t>BRIDGE-5</t>
  </si>
  <si>
    <t>BRIDGE-6</t>
  </si>
  <si>
    <t>BRIDGE-7</t>
  </si>
  <si>
    <t>BRIDGE-8</t>
  </si>
  <si>
    <t>BRIDGE-9</t>
  </si>
  <si>
    <t>BRIDGE-CHIP</t>
  </si>
  <si>
    <t>BRIDGE-Linear Driver Chip</t>
  </si>
  <si>
    <t>CAB26-RES</t>
  </si>
  <si>
    <t>POWER RESISTOR Cabinet #1 &lt;10w</t>
  </si>
  <si>
    <t>CAB27-RES</t>
  </si>
  <si>
    <t>POWER RESISTOR Cabinet #2 &gt; 10w</t>
  </si>
  <si>
    <t>C-CAP 02</t>
  </si>
  <si>
    <t>C-Silver Mica Capacitor</t>
  </si>
  <si>
    <t>C-CAP 03</t>
  </si>
  <si>
    <t>C-CAP 04</t>
  </si>
  <si>
    <t>C-CAP 05</t>
  </si>
  <si>
    <t>C-Electrolitic Capacitor</t>
  </si>
  <si>
    <t>C-CAP 06</t>
  </si>
  <si>
    <t>C-CAP 07</t>
  </si>
  <si>
    <t>C-Electrolitc Capacitor</t>
  </si>
  <si>
    <t>C-CAP 08</t>
  </si>
  <si>
    <t>C-ELlectrolitic Capacitor</t>
  </si>
  <si>
    <t>C-CAP 09</t>
  </si>
  <si>
    <t>C-CAP 10</t>
  </si>
  <si>
    <t>C-Ceramic Capacitors</t>
  </si>
  <si>
    <t>CD-R</t>
  </si>
  <si>
    <t xml:space="preserve">52X CD-R </t>
  </si>
  <si>
    <t>D-1N1184</t>
  </si>
  <si>
    <t>D-Diode</t>
  </si>
  <si>
    <t>D-1N1185</t>
  </si>
  <si>
    <t>D-1N1192</t>
  </si>
  <si>
    <t>D-1N1200</t>
  </si>
  <si>
    <t>D-1N1203</t>
  </si>
  <si>
    <t>D-1N1233</t>
  </si>
  <si>
    <t>D-DIODE</t>
  </si>
  <si>
    <t>D-1N1257</t>
  </si>
  <si>
    <t>D-1N1342</t>
  </si>
  <si>
    <t>D-1N3712</t>
  </si>
  <si>
    <t>D-Tunnel Diode</t>
  </si>
  <si>
    <t>D-1N3719</t>
  </si>
  <si>
    <t>D-1N3720</t>
  </si>
  <si>
    <t>D-1N4003</t>
  </si>
  <si>
    <t>D-Signal DiodeRectifier</t>
  </si>
  <si>
    <t>D-1N4004</t>
  </si>
  <si>
    <t>D-1N4009</t>
  </si>
  <si>
    <t>D-Ultra High Speed Diode</t>
  </si>
  <si>
    <t>D-1N4607</t>
  </si>
  <si>
    <t>D-Signal Diode 1N4607</t>
  </si>
  <si>
    <t>D-1N5160</t>
  </si>
  <si>
    <t>D-1N5408</t>
  </si>
  <si>
    <t>D-Rectifier Diode 1N5408</t>
  </si>
  <si>
    <t>D-1N5817</t>
  </si>
  <si>
    <t>D-Schottky Rectifier</t>
  </si>
  <si>
    <t>D-1N914</t>
  </si>
  <si>
    <t>D-SIGNAL DIODE</t>
  </si>
  <si>
    <t>D-7551</t>
  </si>
  <si>
    <t>D-VARO7551</t>
  </si>
  <si>
    <t>D-A2A5</t>
  </si>
  <si>
    <t>D-A2B5</t>
  </si>
  <si>
    <t>D-D32</t>
  </si>
  <si>
    <t>D-ECG-5814</t>
  </si>
  <si>
    <t>D-ERA81-004</t>
  </si>
  <si>
    <t>D-Schottky Barrier Diode</t>
  </si>
  <si>
    <t>DPHOTODIODE1</t>
  </si>
  <si>
    <t>D-photodiode</t>
  </si>
  <si>
    <t>DPHOTODIODE4</t>
  </si>
  <si>
    <t>D-VARACTOR</t>
  </si>
  <si>
    <t xml:space="preserve">D-VARACTOR DIODE </t>
  </si>
  <si>
    <t>DZ-1N755</t>
  </si>
  <si>
    <t>A/ ZENER</t>
  </si>
  <si>
    <t>ECG-262</t>
  </si>
  <si>
    <t>Transistor ECG262</t>
  </si>
  <si>
    <t>ECG-270</t>
  </si>
  <si>
    <t>Transistor ECG270</t>
  </si>
  <si>
    <t>ECG-272</t>
  </si>
  <si>
    <t>Transistor ECG272</t>
  </si>
  <si>
    <t>ECG-282</t>
  </si>
  <si>
    <t>Transistor ECG282</t>
  </si>
  <si>
    <t>ECG-283</t>
  </si>
  <si>
    <t>Transistor ECG283</t>
  </si>
  <si>
    <t>ECG-287</t>
  </si>
  <si>
    <t>Transistor ECG287</t>
  </si>
  <si>
    <t>ECG-289A</t>
  </si>
  <si>
    <t>Transistor ECG289A</t>
  </si>
  <si>
    <t>ECG-290A</t>
  </si>
  <si>
    <t>Transistor ECG290A</t>
  </si>
  <si>
    <t>ECG-312</t>
  </si>
  <si>
    <t>Transistor ECG312</t>
  </si>
  <si>
    <t>ECG-373</t>
  </si>
  <si>
    <t>Transistor ECG373</t>
  </si>
  <si>
    <t>ECG-374</t>
  </si>
  <si>
    <t>Transistor ECG374</t>
  </si>
  <si>
    <t>ECG-766</t>
  </si>
  <si>
    <t>Zero Voltage Switch</t>
  </si>
  <si>
    <t>ECG-923D</t>
  </si>
  <si>
    <t>Voltage Regulator</t>
  </si>
  <si>
    <t>ECG-966</t>
  </si>
  <si>
    <t>FUSE-06</t>
  </si>
  <si>
    <t>FUSE-SLO BLOW-Fuse</t>
  </si>
  <si>
    <t>FUSE-07</t>
  </si>
  <si>
    <t xml:space="preserve">FUSE-LAB FUSE </t>
  </si>
  <si>
    <t>FUSE-1/16</t>
  </si>
  <si>
    <t>FUSE-AGA Fuse</t>
  </si>
  <si>
    <t>FUSE-agx</t>
  </si>
  <si>
    <t>FUSE-agx fuse 1.11</t>
  </si>
  <si>
    <t>FUSE-HOLDER</t>
  </si>
  <si>
    <t xml:space="preserve">FUSE-Panel Mount Fuse Holder </t>
  </si>
  <si>
    <t>FUSE-HOLDER,</t>
  </si>
  <si>
    <t xml:space="preserve">FUSE-Chassis Mount Fuse Holder </t>
  </si>
  <si>
    <t>FUSE-NON</t>
  </si>
  <si>
    <t>FUSE-All Sizes of NON-XX 2-inch Fuses</t>
  </si>
  <si>
    <t>FUSE-PICO</t>
  </si>
  <si>
    <t>FUSE-All Current Ratings</t>
  </si>
  <si>
    <t>GEAR-LRG</t>
  </si>
  <si>
    <t xml:space="preserve">GEAR or PULLEY LARGE &gt;3 </t>
  </si>
  <si>
    <t>GEAR-MED</t>
  </si>
  <si>
    <t xml:space="preserve">GEAR or PULLEY MEDIUM 1-3 </t>
  </si>
  <si>
    <t>GEAR-SM</t>
  </si>
  <si>
    <t xml:space="preserve">GEAR or PULLEY SMALL &lt;1 </t>
  </si>
  <si>
    <t>GLUE EPOXY</t>
  </si>
  <si>
    <t xml:space="preserve">5min Epoxy DEVCON </t>
  </si>
  <si>
    <t>HEADER WW-F</t>
  </si>
  <si>
    <t xml:space="preserve">SINGLE INLINE WIREWRAP SOCKET Female </t>
  </si>
  <si>
    <t>HEADER WW-M</t>
  </si>
  <si>
    <t>SINGLE INLINE WIREWRAP HEADER</t>
  </si>
  <si>
    <t>HEADER5</t>
  </si>
  <si>
    <t xml:space="preserve">SINGLE INLINE SOCKET (PER PIN) </t>
  </si>
  <si>
    <t>HEADER6</t>
  </si>
  <si>
    <t xml:space="preserve">SINGLE INLINE HEADER (PER PIN) </t>
  </si>
  <si>
    <t>HEADER7</t>
  </si>
  <si>
    <t>SINGLE RIGHT-ANGLE HEADER (</t>
  </si>
  <si>
    <t>HOSE CLAMP,,</t>
  </si>
  <si>
    <t>Large</t>
  </si>
  <si>
    <t>INDUCTO SM</t>
  </si>
  <si>
    <t xml:space="preserve">INDUCTOR Surface Mount </t>
  </si>
  <si>
    <t>INDUCTO1</t>
  </si>
  <si>
    <t xml:space="preserve">INDUCTOR &gt; 2H IND </t>
  </si>
  <si>
    <t>INDUCTO2</t>
  </si>
  <si>
    <t xml:space="preserve">&lt; 200MH INDUCTOR </t>
  </si>
  <si>
    <t>INDUCTO3</t>
  </si>
  <si>
    <t xml:space="preserve">&lt; 1H INDUCTOR </t>
  </si>
  <si>
    <t>INDUCTO4</t>
  </si>
  <si>
    <t xml:space="preserve">&lt; 2H INDUCTOR </t>
  </si>
  <si>
    <t>INDUCTOR</t>
  </si>
  <si>
    <t xml:space="preserve">&lt; 500MH INDUCTOR </t>
  </si>
  <si>
    <t>KNOB3</t>
  </si>
  <si>
    <t>ALUMINUM KNOB</t>
  </si>
  <si>
    <t>knob-ctr</t>
  </si>
  <si>
    <t>14 TURN COUNTER KNOB</t>
  </si>
  <si>
    <t>L165</t>
  </si>
  <si>
    <t xml:space="preserve">3 AMP OP AMP L165 </t>
  </si>
  <si>
    <t>LED-1</t>
  </si>
  <si>
    <t xml:space="preserve">LED-Dual-Digit LED Disp </t>
  </si>
  <si>
    <t>LED-2</t>
  </si>
  <si>
    <t xml:space="preserve">LED-SCREW-ON LED MOUNT </t>
  </si>
  <si>
    <t>LED-3</t>
  </si>
  <si>
    <t xml:space="preserve">LED-PLASTIC LED MOUNT RING </t>
  </si>
  <si>
    <t>LED-555-4003</t>
  </si>
  <si>
    <t>LED-Circuit Board Indicator (Red)</t>
  </si>
  <si>
    <t>LED-7-SEG</t>
  </si>
  <si>
    <t>Dual 7-Segment Display</t>
  </si>
  <si>
    <t>LED-COLORED</t>
  </si>
  <si>
    <t>LEDs-Orange</t>
  </si>
  <si>
    <t>LED-DUAL TRP</t>
  </si>
  <si>
    <t>LED-Dual or Tripple LED Red/Green</t>
  </si>
  <si>
    <t>LED-INFRARED</t>
  </si>
  <si>
    <t xml:space="preserve">LED-Infrared IF LED </t>
  </si>
  <si>
    <t>LED-LED SMD</t>
  </si>
  <si>
    <t>LED-Surface Mount LEDs all colors</t>
  </si>
  <si>
    <t>LED-RECIEVER</t>
  </si>
  <si>
    <t xml:space="preserve">LED-NON IR 440nm LED reciever (980-0069) </t>
  </si>
  <si>
    <t>LED-RED</t>
  </si>
  <si>
    <t xml:space="preserve">LED-Red LED </t>
  </si>
  <si>
    <t>LED-SUPER BR</t>
  </si>
  <si>
    <t>LED-SUPER BRIGHT LEDs</t>
  </si>
  <si>
    <t>LED-TIL311</t>
  </si>
  <si>
    <t>LED-Hexadecimal Display</t>
  </si>
  <si>
    <t>LED-WHITE</t>
  </si>
  <si>
    <t xml:space="preserve">LED-white 5mm LED </t>
  </si>
  <si>
    <t>LED-WHITE SM</t>
  </si>
  <si>
    <t xml:space="preserve">LED-Surface Mount LED White 2.8x2 mm 150 MCD </t>
  </si>
  <si>
    <t>LED-WHITE Sr</t>
  </si>
  <si>
    <t xml:space="preserve">LED-Sr. Proj. White LED </t>
  </si>
  <si>
    <t>LM104</t>
  </si>
  <si>
    <t>LM309</t>
  </si>
  <si>
    <t>LM309H</t>
  </si>
  <si>
    <t>LM309K</t>
  </si>
  <si>
    <t>LM323</t>
  </si>
  <si>
    <t>LM340B</t>
  </si>
  <si>
    <t>LM3886</t>
  </si>
  <si>
    <t xml:space="preserve">60WATT AUDIO AMPLIFIER </t>
  </si>
  <si>
    <t>LM7908</t>
  </si>
  <si>
    <t>MC141543P</t>
  </si>
  <si>
    <t>Advanced Monitor On-Screen Display</t>
  </si>
  <si>
    <t>MC1723</t>
  </si>
  <si>
    <t>MC7806</t>
  </si>
  <si>
    <t>NE550A</t>
  </si>
  <si>
    <t>NE550L</t>
  </si>
  <si>
    <t>network1</t>
  </si>
  <si>
    <t xml:space="preserve">8-pin network plug/pc board adapter </t>
  </si>
  <si>
    <t>ORING-S000</t>
  </si>
  <si>
    <t xml:space="preserve">SILICON RED ORING # 000-020 </t>
  </si>
  <si>
    <t>ORING-S021</t>
  </si>
  <si>
    <t xml:space="preserve">SILICON RED ORING # 021-027 </t>
  </si>
  <si>
    <t>ORING-S028</t>
  </si>
  <si>
    <t xml:space="preserve">SILICON RED ORING # 028-099 </t>
  </si>
  <si>
    <t>ORING-S100</t>
  </si>
  <si>
    <t xml:space="preserve">SILICON RED ORING # 100-117 </t>
  </si>
  <si>
    <t xml:space="preserve">SILICON RED ORING # 118-127 </t>
  </si>
  <si>
    <t>ORING-S128</t>
  </si>
  <si>
    <t xml:space="preserve">SILICON RED ORING # 128-446 </t>
  </si>
  <si>
    <t>OSC</t>
  </si>
  <si>
    <t xml:space="preserve">30MHz Oscillator. SMD - </t>
  </si>
  <si>
    <t>PLUG 110V</t>
  </si>
  <si>
    <t>AC Angle head power Plug</t>
  </si>
  <si>
    <t>PLUG 20A 3P</t>
  </si>
  <si>
    <t>AC Plug</t>
  </si>
  <si>
    <t>PLUG 30A 3P</t>
  </si>
  <si>
    <t>POT3</t>
  </si>
  <si>
    <t xml:space="preserve">SINGL TRN PC MOUNT ECON </t>
  </si>
  <si>
    <t>Proto1</t>
  </si>
  <si>
    <t>Vector board</t>
  </si>
  <si>
    <t>proto2</t>
  </si>
  <si>
    <t>proto3</t>
  </si>
  <si>
    <t>PWM</t>
  </si>
  <si>
    <t>5 bit programmable PWM 1kH</t>
  </si>
  <si>
    <t>Q-105</t>
  </si>
  <si>
    <t>Q-Voltage Regulator</t>
  </si>
  <si>
    <t>Q-125</t>
  </si>
  <si>
    <t>Q-205</t>
  </si>
  <si>
    <t>Q-259</t>
  </si>
  <si>
    <t>Q-GE259 NPN 1500V 7A</t>
  </si>
  <si>
    <t>Q-2899952</t>
  </si>
  <si>
    <t>Q-2N1029</t>
  </si>
  <si>
    <t>Q-B/ PNP GERMANIUM POWER TRANSISTOR</t>
  </si>
  <si>
    <t>Q-2N1073</t>
  </si>
  <si>
    <t>Q-2N2219</t>
  </si>
  <si>
    <t>Q-TRANSISTOR</t>
  </si>
  <si>
    <t>Q-2N2219A</t>
  </si>
  <si>
    <t>Q-A/ TRANSISTOR</t>
  </si>
  <si>
    <t>Q-2N2314</t>
  </si>
  <si>
    <t>Q-2N2374</t>
  </si>
  <si>
    <t>Q-2N2432</t>
  </si>
  <si>
    <t>Q-2N2455</t>
  </si>
  <si>
    <t>Q-2N2484</t>
  </si>
  <si>
    <t>Q-2N2529</t>
  </si>
  <si>
    <t>Q-2N2537</t>
  </si>
  <si>
    <t>Q-2N2564</t>
  </si>
  <si>
    <t>Q-2N2565</t>
  </si>
  <si>
    <t>Q-2N2604</t>
  </si>
  <si>
    <t>Q-2N2612</t>
  </si>
  <si>
    <t>Q-2N2635</t>
  </si>
  <si>
    <t>Q-2N2666</t>
  </si>
  <si>
    <t>Q-2N274</t>
  </si>
  <si>
    <t>Q-GERMANIUM PNP TRANSISTOR</t>
  </si>
  <si>
    <t>Q-2N328</t>
  </si>
  <si>
    <t>Q-A/ PNP SILICON HERMETIC TRANSISTOR</t>
  </si>
  <si>
    <t>Q-2N329</t>
  </si>
  <si>
    <t xml:space="preserve">Q-A/ PNP SILICON HERMETIC TRANSISTOR </t>
  </si>
  <si>
    <t>Q-2N363</t>
  </si>
  <si>
    <t>Q-2N3638</t>
  </si>
  <si>
    <t>Q-2N373</t>
  </si>
  <si>
    <t>Q-2N377</t>
  </si>
  <si>
    <t>Q-GERMANIUM NPN TRANSISTOR</t>
  </si>
  <si>
    <t>Q-2N404</t>
  </si>
  <si>
    <t>Q-GERMANUIM PNP TRANSISTOR</t>
  </si>
  <si>
    <t>Q-2N418</t>
  </si>
  <si>
    <t>Q-2N428</t>
  </si>
  <si>
    <t>Q-2N457</t>
  </si>
  <si>
    <t>Q-B/ GERMANIUM PNP TRANSISTOR</t>
  </si>
  <si>
    <t>Q-2N511</t>
  </si>
  <si>
    <t>Q-2N5296</t>
  </si>
  <si>
    <t>QTRANSISTOR</t>
  </si>
  <si>
    <t>Q-2N5307</t>
  </si>
  <si>
    <t>Q-Darlington Transistor 2N5307</t>
  </si>
  <si>
    <t>Q-2N721</t>
  </si>
  <si>
    <t>Q-A/ PNP Silicon Annular Transistor</t>
  </si>
  <si>
    <t>Q-3045</t>
  </si>
  <si>
    <t xml:space="preserve">Q-CA3045 Transistor Array </t>
  </si>
  <si>
    <t>Q-3046</t>
  </si>
  <si>
    <t>Q-CA3046 Transistor Array</t>
  </si>
  <si>
    <t>Q-320A</t>
  </si>
  <si>
    <t>Q-320B</t>
  </si>
  <si>
    <t>Q-320C</t>
  </si>
  <si>
    <t>Q-431</t>
  </si>
  <si>
    <t>Q-DTS-431</t>
  </si>
  <si>
    <t>Q-7805a</t>
  </si>
  <si>
    <t>Q-7805b</t>
  </si>
  <si>
    <t>Q-7805c</t>
  </si>
  <si>
    <t>Q-Variable Voltage Regulator</t>
  </si>
  <si>
    <t>Q-7805d</t>
  </si>
  <si>
    <t>Q-7805e</t>
  </si>
  <si>
    <t>Q-Volatge Regulator</t>
  </si>
  <si>
    <t>Q-7805f</t>
  </si>
  <si>
    <t>Q-7805g</t>
  </si>
  <si>
    <t>Q-7812A</t>
  </si>
  <si>
    <t>Q-7812B</t>
  </si>
  <si>
    <t>Q-7812C</t>
  </si>
  <si>
    <t>Q-7812D</t>
  </si>
  <si>
    <t>Q-7812E</t>
  </si>
  <si>
    <t>Q-7824CT</t>
  </si>
  <si>
    <t>Q-78M12</t>
  </si>
  <si>
    <t>Q-7905a</t>
  </si>
  <si>
    <t>Q-7905B</t>
  </si>
  <si>
    <t>Q-7912A</t>
  </si>
  <si>
    <t>Q-7912B</t>
  </si>
  <si>
    <t>Q-7915A</t>
  </si>
  <si>
    <t>Q-7915B</t>
  </si>
  <si>
    <t>Q-802</t>
  </si>
  <si>
    <t>Q-XC-802-W Phototransistor</t>
  </si>
  <si>
    <t>QECG-108</t>
  </si>
  <si>
    <t>QECG-Transistor ECG108</t>
  </si>
  <si>
    <t>QECG-123a</t>
  </si>
  <si>
    <t>QECG-Transistor ECG123a</t>
  </si>
  <si>
    <t>QECG-123ap</t>
  </si>
  <si>
    <t>QECG-Transistor ECG123ap</t>
  </si>
  <si>
    <t>QECG-127</t>
  </si>
  <si>
    <t>QECG-Transistor ECG127</t>
  </si>
  <si>
    <t>QECG-128</t>
  </si>
  <si>
    <t>QECG-Transistor ECG128</t>
  </si>
  <si>
    <t>QECG-129</t>
  </si>
  <si>
    <t>QECG-Transistor ECG129</t>
  </si>
  <si>
    <t>QECG-157</t>
  </si>
  <si>
    <t>QECG-Transistor ECG157</t>
  </si>
  <si>
    <t>QECG-175</t>
  </si>
  <si>
    <t>QECG-Transistor ECG175</t>
  </si>
  <si>
    <t>REF01C</t>
  </si>
  <si>
    <t>RELAY-CONTAC</t>
  </si>
  <si>
    <t xml:space="preserve">Power CONTACTOR Relay </t>
  </si>
  <si>
    <t>RELAY-PWR</t>
  </si>
  <si>
    <t xml:space="preserve">Power Relays 15A 12v to 120ac </t>
  </si>
  <si>
    <t>R-RES</t>
  </si>
  <si>
    <t>R-RES Resistor arrays. SMD</t>
  </si>
  <si>
    <t>R-RES SM</t>
  </si>
  <si>
    <t xml:space="preserve">R-SURFACE MOUNT RESISTOR </t>
  </si>
  <si>
    <t>R-RES-1/2W</t>
  </si>
  <si>
    <t xml:space="preserve">R-Resistor 1/2 Watt 10% </t>
  </si>
  <si>
    <t>R-RES-1/4W</t>
  </si>
  <si>
    <t>R-Resistor</t>
  </si>
  <si>
    <t>R-RES-1W</t>
  </si>
  <si>
    <t xml:space="preserve">R-Resistor 1 Watt 10% </t>
  </si>
  <si>
    <t>R-RES25</t>
  </si>
  <si>
    <t>R-RES2W</t>
  </si>
  <si>
    <t>R-Carbon Resistor 2 Watts 10%</t>
  </si>
  <si>
    <t>R-RES5</t>
  </si>
  <si>
    <t>R-RESNET</t>
  </si>
  <si>
    <t xml:space="preserve">R-RESISTOR NETWORK array (ALL) </t>
  </si>
  <si>
    <t>R-RESP</t>
  </si>
  <si>
    <t xml:space="preserve">R-PRECISION RESISTOR </t>
  </si>
  <si>
    <t>R-RES-PHOTO</t>
  </si>
  <si>
    <t xml:space="preserve">R-Photo Resistor Cell (~3k) (dark&gt;100k) (light&lt;10k) </t>
  </si>
  <si>
    <t>SCISSORS</t>
  </si>
  <si>
    <t>6 1/2" Scissors</t>
  </si>
  <si>
    <t>SOCKET14</t>
  </si>
  <si>
    <t xml:space="preserve">14 PIN DIP SOCKET </t>
  </si>
  <si>
    <t>SOCKETWW16</t>
  </si>
  <si>
    <t>16-PIN GOLD WW DIP Socket</t>
  </si>
  <si>
    <t>SOCKSIP</t>
  </si>
  <si>
    <t>65-PIN TIN SOLDER SIP</t>
  </si>
  <si>
    <t>SOCKSS</t>
  </si>
  <si>
    <t xml:space="preserve">SINGLE ROW SLD TAIL </t>
  </si>
  <si>
    <t>SOCKST16</t>
  </si>
  <si>
    <t xml:space="preserve">16-PIN SLDRTAIL DIP SCK </t>
  </si>
  <si>
    <t>SOCKST20</t>
  </si>
  <si>
    <t>20-PIN SLDRTAIL DIP SCK</t>
  </si>
  <si>
    <t>SOCKST24</t>
  </si>
  <si>
    <t>24-PIN SLDRTAIL DIP SCK</t>
  </si>
  <si>
    <t>SOCKST28</t>
  </si>
  <si>
    <t>28 PIN SOLDERTAIL SOCKE</t>
  </si>
  <si>
    <t>SOCKST40</t>
  </si>
  <si>
    <t>40-PIN SLDRTAIL DIP SCK</t>
  </si>
  <si>
    <t>SOCKSWW</t>
  </si>
  <si>
    <t xml:space="preserve">SINGLE ROW W.W. </t>
  </si>
  <si>
    <t>SOCKW14</t>
  </si>
  <si>
    <t>14-PIN TIN WW DIP SCKT</t>
  </si>
  <si>
    <t>SOCKW16</t>
  </si>
  <si>
    <t xml:space="preserve">16-PIN TIN WW DIP SCKT </t>
  </si>
  <si>
    <t>SOCKW20</t>
  </si>
  <si>
    <t>20-PIN TIN WW DIP SCKT</t>
  </si>
  <si>
    <t>SOCKW24</t>
  </si>
  <si>
    <t>24-PIN TIN WW DIP SCKT</t>
  </si>
  <si>
    <t>SOCKW40</t>
  </si>
  <si>
    <t>40-PIN TIN WW DIP SCKT</t>
  </si>
  <si>
    <t>SOCKW8</t>
  </si>
  <si>
    <t>8-PIN TIN WW DIP SOCKET</t>
  </si>
  <si>
    <t>SOCKWW14</t>
  </si>
  <si>
    <t>14-PIN GOLD WW DIP SCKT</t>
  </si>
  <si>
    <t>SOCKWW20</t>
  </si>
  <si>
    <t>20-PIN GOLD WW DIP SCKT</t>
  </si>
  <si>
    <t>SOCKWW24</t>
  </si>
  <si>
    <t>24-PIN GOLD WW DIP SCKT</t>
  </si>
  <si>
    <t>SOCKWW40</t>
  </si>
  <si>
    <t>40-PIN GOLD WW DIP SCKT</t>
  </si>
  <si>
    <t>SOCKZERO</t>
  </si>
  <si>
    <t>24 PIN ZERO-INSERTION SOCKET</t>
  </si>
  <si>
    <t>SOLDER9</t>
  </si>
  <si>
    <t>Soldering Station</t>
  </si>
  <si>
    <t>SWITCH-</t>
  </si>
  <si>
    <t>SWITCH-THERMOSTAT</t>
  </si>
  <si>
    <t>SWITCH SLIDE</t>
  </si>
  <si>
    <t>SWITCH-SPST</t>
  </si>
  <si>
    <t>SWITCH THERM</t>
  </si>
  <si>
    <t>SWITCH-Thermal cutout switch</t>
  </si>
  <si>
    <t>SWITCH10</t>
  </si>
  <si>
    <t>SWITCH-SLIDE</t>
  </si>
  <si>
    <t>SWITCH11</t>
  </si>
  <si>
    <t>SWITCH-PUSHBUTTON</t>
  </si>
  <si>
    <t>SWITCH12</t>
  </si>
  <si>
    <t>SWITCH-TOGGLE</t>
  </si>
  <si>
    <t>SWITCH14</t>
  </si>
  <si>
    <t>SWITCH-SMALL TOGGLE-LONG HANDL 2.16</t>
  </si>
  <si>
    <t>SWITCH15</t>
  </si>
  <si>
    <t>SWITCH-KEYLOCK SWITCH</t>
  </si>
  <si>
    <t>SWITCH16</t>
  </si>
  <si>
    <t>SWITCH18</t>
  </si>
  <si>
    <t xml:space="preserve">SWITCH-DIP SWITCH </t>
  </si>
  <si>
    <t>SWITCH19</t>
  </si>
  <si>
    <t xml:space="preserve">SWITCH-Micro Momentary Button Switch </t>
  </si>
  <si>
    <t>SWITCH2</t>
  </si>
  <si>
    <t>SWITCH-ROCKER</t>
  </si>
  <si>
    <t>SWITCH20</t>
  </si>
  <si>
    <t>SWITCH200</t>
  </si>
  <si>
    <t>SWITCH-DG200</t>
  </si>
  <si>
    <t>SWITCH3</t>
  </si>
  <si>
    <t xml:space="preserve">SWITCH-MICRO SWITCH </t>
  </si>
  <si>
    <t>SWITCH4</t>
  </si>
  <si>
    <t>SWITCH5</t>
  </si>
  <si>
    <t>SWITCH-THUMBWHEEL SWITCH</t>
  </si>
  <si>
    <t>SWITCH6</t>
  </si>
  <si>
    <t>SWITCH8</t>
  </si>
  <si>
    <t>SWITCH-ROTARY SWITCH</t>
  </si>
  <si>
    <t>SWITCH9</t>
  </si>
  <si>
    <t>SWITCHAH5011</t>
  </si>
  <si>
    <t>SWITCH-Analog Switch</t>
  </si>
  <si>
    <t>SW-T-DPDT</t>
  </si>
  <si>
    <t>Toggle Swith</t>
  </si>
  <si>
    <t>TAPE-ELECT</t>
  </si>
  <si>
    <t>TAPE-Black Electrical Tape Role 3/4 in.</t>
  </si>
  <si>
    <t>teflon1</t>
  </si>
  <si>
    <t>1/4in teflon per sq inch</t>
  </si>
  <si>
    <t>teflon3</t>
  </si>
  <si>
    <t>1in Teflon per sq inch</t>
  </si>
  <si>
    <t>TIP 122</t>
  </si>
  <si>
    <t>TIP122</t>
  </si>
  <si>
    <t>TIP 32C</t>
  </si>
  <si>
    <t>TIP 32C TRANSISTOR</t>
  </si>
  <si>
    <t>TL750L05</t>
  </si>
  <si>
    <t>TOOL WIRWRAP</t>
  </si>
  <si>
    <t xml:space="preserve">Wire Wrap Tool </t>
  </si>
  <si>
    <t>TOOL1</t>
  </si>
  <si>
    <t>BROKEN WW TOOL</t>
  </si>
  <si>
    <t>TOOL-WW1</t>
  </si>
  <si>
    <t>TOOL- Wire Wrap Tool</t>
  </si>
  <si>
    <t>TUBIN LATEX</t>
  </si>
  <si>
    <t xml:space="preserve">Latex Rubber Tubing </t>
  </si>
  <si>
    <t>TUBIN SPLIT2</t>
  </si>
  <si>
    <t xml:space="preserve">3/8in Convoluted Split Tubing(Wire Cover) </t>
  </si>
  <si>
    <t>TWEEZER</t>
  </si>
  <si>
    <t xml:space="preserve">All Sizes &amp; types of Tweezers </t>
  </si>
  <si>
    <t>UA7815</t>
  </si>
  <si>
    <t>VECTOR</t>
  </si>
  <si>
    <t>Vector Project Board</t>
  </si>
  <si>
    <t>VREG</t>
  </si>
  <si>
    <t>5A regulator SMD</t>
  </si>
  <si>
    <t>WIRE WRAP</t>
  </si>
  <si>
    <t>Wire</t>
  </si>
  <si>
    <t>WIRE1</t>
  </si>
  <si>
    <t>WIRE WRAP WIRE</t>
  </si>
  <si>
    <t>WIRE4</t>
  </si>
  <si>
    <t>XC55P</t>
  </si>
  <si>
    <t>Infared Emitter</t>
  </si>
  <si>
    <t>in 1000s</t>
  </si>
  <si>
    <t>State</t>
  </si>
  <si>
    <t>Q1</t>
  </si>
  <si>
    <t>Q2</t>
  </si>
  <si>
    <t>Q3</t>
  </si>
  <si>
    <t>Q4</t>
  </si>
  <si>
    <t>Alabama</t>
  </si>
  <si>
    <t>Alaska</t>
  </si>
  <si>
    <t>Arizona</t>
  </si>
  <si>
    <t>Arkansas</t>
  </si>
  <si>
    <t>Quarter</t>
  </si>
  <si>
    <t>California</t>
  </si>
  <si>
    <t>Colorado</t>
  </si>
  <si>
    <t>Connecticut</t>
  </si>
  <si>
    <t>What row?</t>
  </si>
  <si>
    <t>Delaware</t>
  </si>
  <si>
    <t>What column?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</si>
  <si>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</si>
  <si>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</si>
  <si>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</si>
  <si>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</si>
  <si>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</si>
  <si>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</si>
  <si>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</si>
  <si>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</si>
  <si>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</si>
  <si>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</si>
  <si>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</si>
  <si>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</si>
  <si>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</si>
  <si>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</si>
  <si>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</si>
  <si>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</si>
  <si>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</si>
  <si>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</si>
  <si>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</si>
  <si>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</si>
  <si>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</si>
  <si>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</si>
  <si>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</si>
  <si>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</si>
  <si>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</si>
  <si>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</si>
  <si>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 xml:space="preserve">Ohio </t>
  </si>
  <si>
    <t xml:space="preserve">Oklahoma </t>
  </si>
  <si>
    <t xml:space="preserve">Oregon </t>
  </si>
  <si>
    <t xml:space="preserve">Pennsylvania </t>
  </si>
  <si>
    <t>Rhode Island</t>
  </si>
  <si>
    <t>South Carolina</t>
  </si>
  <si>
    <t>South Dakota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</si>
  <si>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</si>
  <si>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</si>
  <si>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</si>
  <si>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</si>
  <si>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</si>
  <si>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</si>
  <si>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>West Virginia</t>
  </si>
  <si>
    <t>Wisconsin</t>
  </si>
  <si>
    <t>Wyoming</t>
  </si>
  <si>
    <t>Sector</t>
  </si>
  <si>
    <t>Region</t>
  </si>
  <si>
    <t>Product</t>
  </si>
  <si>
    <t>Date</t>
  </si>
  <si>
    <t>Customer</t>
  </si>
  <si>
    <t>Quantity</t>
  </si>
  <si>
    <t>Revenue</t>
  </si>
  <si>
    <t>Profit</t>
  </si>
  <si>
    <t>Training</t>
  </si>
  <si>
    <t>Midwest</t>
  </si>
  <si>
    <t>Gizmo</t>
  </si>
  <si>
    <t>599CD.com</t>
  </si>
  <si>
    <t>Software</t>
  </si>
  <si>
    <t>Northeast</t>
  </si>
  <si>
    <t>Gadget</t>
  </si>
  <si>
    <t>F-Keys Ltd.</t>
  </si>
  <si>
    <t>Associations</t>
  </si>
  <si>
    <t>Association for Computers &amp; Taxation</t>
  </si>
  <si>
    <t>Consultants</t>
  </si>
  <si>
    <t>Construction Intelligence &amp; Analytics, Inc.</t>
  </si>
  <si>
    <t>Data2Impact</t>
  </si>
  <si>
    <t>Widget</t>
  </si>
  <si>
    <t>Excel4Apps</t>
  </si>
  <si>
    <t>Andrew Spain Consulting</t>
  </si>
  <si>
    <t>LearnExcelBooks.com</t>
  </si>
  <si>
    <t>MyOnlineTrainingHub.com</t>
  </si>
  <si>
    <t>MySpreadsheetLab</t>
  </si>
  <si>
    <t>Doodads</t>
  </si>
  <si>
    <t>Vertex42</t>
  </si>
  <si>
    <t>CPASelfStudy.com</t>
  </si>
  <si>
    <t>ExcelTricks.de</t>
  </si>
  <si>
    <t>Retail</t>
  </si>
  <si>
    <t>Hartville MarketPlace and Flea Market</t>
  </si>
  <si>
    <t>Lake Local School District</t>
  </si>
  <si>
    <t>Profology.com</t>
  </si>
  <si>
    <t>Professional</t>
  </si>
  <si>
    <t>Serving Brevard Realty</t>
  </si>
  <si>
    <t>Bits of Confetti</t>
  </si>
  <si>
    <t>Cambia Factor</t>
  </si>
  <si>
    <t>Excelerator BI</t>
  </si>
  <si>
    <t>Fintega Financial Modelling</t>
  </si>
  <si>
    <t>New Hope Laundry</t>
  </si>
  <si>
    <t>Frontline Systems</t>
  </si>
  <si>
    <t>Juliet Babcock-Hyde CPA, PLLC</t>
  </si>
  <si>
    <t>IMA Houston Chapter</t>
  </si>
  <si>
    <t>WM Squared Inc.</t>
  </si>
  <si>
    <t>LaFrenier Sons Septic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</si>
</sst>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##"/>
    <numFmt numFmtId="166" formatCode="000\-00\-00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 Unicode MS"/>
      <family val="2"/>
    </font>
    <font>
      <sz val="7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/>
    <xf numFmtId="44" fontId="0" fillId="0" borderId="0" xfId="2" applyFont="1"/>
    <xf numFmtId="0" fontId="0" fillId="0" borderId="0" xfId="0" quotePrefix="1"/>
    <xf numFmtId="0" fontId="5" fillId="0" borderId="0" xfId="0" applyFont="1"/>
    <xf numFmtId="0" fontId="6" fillId="0" borderId="0" xfId="0" applyFont="1"/>
    <xf numFmtId="1" fontId="0" fillId="0" borderId="0" xfId="0" applyNumberFormat="1"/>
    <xf numFmtId="44" fontId="0" fillId="0" borderId="0" xfId="0" applyNumberFormat="1"/>
    <xf numFmtId="164" fontId="0" fillId="0" borderId="0" xfId="0" applyNumberFormat="1"/>
    <xf numFmtId="0" fontId="8" fillId="0" borderId="1" xfId="0" applyFont="1" applyBorder="1"/>
    <xf numFmtId="44" fontId="8" fillId="0" borderId="1" xfId="0" applyNumberFormat="1" applyFont="1" applyBorder="1"/>
    <xf numFmtId="44" fontId="8" fillId="0" borderId="1" xfId="0" applyNumberFormat="1" applyFont="1" applyFill="1" applyBorder="1"/>
    <xf numFmtId="1" fontId="6" fillId="0" borderId="0" xfId="0" applyNumberFormat="1" applyFont="1"/>
    <xf numFmtId="44" fontId="8" fillId="0" borderId="0" xfId="0" applyNumberFormat="1" applyFont="1" applyFill="1" applyBorder="1"/>
    <xf numFmtId="0" fontId="9" fillId="0" borderId="0" xfId="0" applyFont="1"/>
    <xf numFmtId="0" fontId="10" fillId="0" borderId="0" xfId="0" applyFont="1" applyFill="1" applyBorder="1"/>
    <xf numFmtId="0" fontId="0" fillId="0" borderId="0" xfId="0" applyAlignment="1">
      <alignment horizontal="center"/>
    </xf>
    <xf numFmtId="0" fontId="12" fillId="0" borderId="0" xfId="0" applyFont="1"/>
    <xf numFmtId="0" fontId="0" fillId="0" borderId="2" xfId="0" applyBorder="1"/>
    <xf numFmtId="44" fontId="0" fillId="0" borderId="2" xfId="2" applyFont="1" applyBorder="1"/>
    <xf numFmtId="0" fontId="0" fillId="0" borderId="0" xfId="0" applyBorder="1"/>
    <xf numFmtId="0" fontId="0" fillId="0" borderId="3" xfId="0" applyBorder="1"/>
    <xf numFmtId="165" fontId="0" fillId="0" borderId="0" xfId="0" applyNumberFormat="1"/>
    <xf numFmtId="0" fontId="8" fillId="0" borderId="0" xfId="0" applyFont="1"/>
    <xf numFmtId="0" fontId="13" fillId="0" borderId="0" xfId="0" applyFont="1"/>
    <xf numFmtId="44" fontId="13" fillId="0" borderId="0" xfId="2" applyFont="1"/>
    <xf numFmtId="0" fontId="14" fillId="0" borderId="1" xfId="0" applyFont="1" applyBorder="1"/>
    <xf numFmtId="44" fontId="14" fillId="0" borderId="1" xfId="0" applyNumberFormat="1" applyFont="1" applyBorder="1"/>
    <xf numFmtId="44" fontId="14" fillId="0" borderId="1" xfId="2" applyFont="1" applyBorder="1"/>
    <xf numFmtId="49" fontId="14" fillId="0" borderId="0" xfId="0" applyNumberFormat="1" applyFont="1" applyAlignment="1"/>
    <xf numFmtId="0" fontId="14" fillId="0" borderId="2" xfId="0" applyFont="1" applyBorder="1" applyAlignment="1"/>
    <xf numFmtId="44" fontId="13" fillId="0" borderId="2" xfId="0" applyNumberFormat="1" applyFont="1" applyBorder="1"/>
    <xf numFmtId="2" fontId="0" fillId="0" borderId="0" xfId="0" applyNumberFormat="1"/>
    <xf numFmtId="0" fontId="6" fillId="0" borderId="1" xfId="0" applyFont="1" applyBorder="1"/>
    <xf numFmtId="0" fontId="6" fillId="0" borderId="1" xfId="0" applyNumberFormat="1" applyFont="1" applyBorder="1"/>
    <xf numFmtId="44" fontId="6" fillId="0" borderId="1" xfId="2" applyFont="1" applyBorder="1"/>
    <xf numFmtId="2" fontId="6" fillId="0" borderId="0" xfId="0" applyNumberFormat="1" applyFont="1" applyFill="1" applyBorder="1"/>
    <xf numFmtId="166" fontId="0" fillId="0" borderId="0" xfId="0" applyNumberFormat="1"/>
    <xf numFmtId="14" fontId="0" fillId="0" borderId="0" xfId="0" applyNumberFormat="1"/>
    <xf numFmtId="0" fontId="0" fillId="0" borderId="0" xfId="0" applyFill="1" applyBorder="1"/>
    <xf numFmtId="2" fontId="12" fillId="0" borderId="0" xfId="0" applyNumberFormat="1" applyFont="1"/>
    <xf numFmtId="0" fontId="0" fillId="0" borderId="0" xfId="0" applyNumberFormat="1"/>
    <xf numFmtId="10" fontId="0" fillId="0" borderId="0" xfId="3" applyNumberFormat="1" applyFont="1"/>
    <xf numFmtId="0" fontId="8" fillId="0" borderId="1" xfId="0" applyNumberFormat="1" applyFont="1" applyBorder="1"/>
    <xf numFmtId="0" fontId="8" fillId="0" borderId="0" xfId="0" applyNumberFormat="1" applyFont="1" applyBorder="1"/>
    <xf numFmtId="0" fontId="8" fillId="0" borderId="1" xfId="0" applyFont="1" applyBorder="1" applyAlignment="1">
      <alignment horizontal="center"/>
    </xf>
    <xf numFmtId="0" fontId="15" fillId="0" borderId="0" xfId="0" applyFont="1"/>
    <xf numFmtId="0" fontId="9" fillId="0" borderId="1" xfId="0" applyFont="1" applyBorder="1"/>
    <xf numFmtId="44" fontId="9" fillId="0" borderId="1" xfId="2" applyFont="1" applyBorder="1"/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1" fontId="13" fillId="0" borderId="0" xfId="0" applyNumberFormat="1" applyFont="1" applyFill="1" applyBorder="1"/>
    <xf numFmtId="0" fontId="0" fillId="2" borderId="0" xfId="0" applyFill="1" applyAlignment="1">
      <alignment vertical="center"/>
    </xf>
    <xf numFmtId="8" fontId="0" fillId="2" borderId="0" xfId="0" applyNumberFormat="1" applyFill="1" applyAlignment="1">
      <alignment vertical="center"/>
    </xf>
    <xf numFmtId="0" fontId="0" fillId="2" borderId="0" xfId="0" applyFill="1"/>
    <xf numFmtId="1" fontId="0" fillId="2" borderId="0" xfId="0" applyNumberFormat="1" applyFill="1"/>
    <xf numFmtId="0" fontId="0" fillId="0" borderId="0" xfId="0" applyAlignment="1"/>
    <xf numFmtId="0" fontId="8" fillId="3" borderId="4" xfId="0" applyFont="1" applyFill="1" applyBorder="1"/>
    <xf numFmtId="0" fontId="16" fillId="0" borderId="0" xfId="0" applyFont="1" applyAlignment="1">
      <alignment vertical="center"/>
    </xf>
    <xf numFmtId="0" fontId="6" fillId="2" borderId="0" xfId="0" applyFont="1" applyFill="1"/>
    <xf numFmtId="0" fontId="17" fillId="0" borderId="0" xfId="0" applyFont="1"/>
    <xf numFmtId="0" fontId="13" fillId="0" borderId="0" xfId="0" applyFont="1" applyAlignment="1">
      <alignment horizontal="right" vertical="center"/>
    </xf>
    <xf numFmtId="0" fontId="18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ropbox\BC\public_html\CorpTraining\Archive\UniformAdvantage\Day2U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me1"/>
      <sheetName val="groupme2"/>
      <sheetName val="groupme3"/>
      <sheetName val="groupme4"/>
      <sheetName val="Order of Operations"/>
      <sheetName val="FormulasAgain"/>
      <sheetName val="Value v reference"/>
      <sheetName val="summing up"/>
      <sheetName val="relative refs"/>
      <sheetName val="Absolute Reference"/>
      <sheetName val="60613"/>
      <sheetName val="60614"/>
      <sheetName val="60714"/>
      <sheetName val="60540"/>
      <sheetName val="60519"/>
      <sheetName val="60626"/>
      <sheetName val="3Dreference"/>
      <sheetName val="left and right padding"/>
      <sheetName val="Named Ranges"/>
      <sheetName val="EmployeeList (IF)"/>
      <sheetName val="Nested IF"/>
      <sheetName val="Vlookup"/>
      <sheetName val="Vlookup Practice"/>
      <sheetName val="Vlookup_Order"/>
      <sheetName val="vlookup_Parts"/>
      <sheetName val="vlookup_Availability"/>
      <sheetName val="Index_match"/>
      <sheetName val="SplitScreens"/>
      <sheetName val="Payroll_sub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B4">
            <v>70791.42</v>
          </cell>
        </row>
        <row r="5">
          <cell r="B5">
            <v>45962.26</v>
          </cell>
        </row>
        <row r="6">
          <cell r="B6">
            <v>80289.14</v>
          </cell>
        </row>
        <row r="7">
          <cell r="B7">
            <v>100724.72</v>
          </cell>
        </row>
        <row r="8">
          <cell r="B8">
            <v>95872.4</v>
          </cell>
        </row>
        <row r="9">
          <cell r="B9">
            <v>114264.06</v>
          </cell>
        </row>
      </sheetData>
      <sheetData sheetId="19"/>
      <sheetData sheetId="20"/>
      <sheetData sheetId="21"/>
      <sheetData sheetId="22"/>
      <sheetData sheetId="23"/>
      <sheetData sheetId="24">
        <row r="1">
          <cell r="A1" t="str">
            <v>ID</v>
          </cell>
          <cell r="B1" t="str">
            <v>Cost</v>
          </cell>
          <cell r="C1" t="str">
            <v>Descriptioin</v>
          </cell>
          <cell r="D1">
            <v>60613</v>
          </cell>
          <cell r="E1">
            <v>60614</v>
          </cell>
          <cell r="F1">
            <v>60626</v>
          </cell>
          <cell r="G1">
            <v>60714</v>
          </cell>
          <cell r="H1">
            <v>60540</v>
          </cell>
          <cell r="I1">
            <v>60159</v>
          </cell>
          <cell r="J1" t="str">
            <v>Total</v>
          </cell>
        </row>
        <row r="2">
          <cell r="A2" t="str">
            <v>ADAPTER</v>
          </cell>
          <cell r="B2">
            <v>3.05</v>
          </cell>
          <cell r="C2" t="str">
            <v xml:space="preserve">ADAPTER-male-male Silver </v>
          </cell>
          <cell r="D2">
            <v>321</v>
          </cell>
          <cell r="E2">
            <v>158</v>
          </cell>
          <cell r="F2">
            <v>52</v>
          </cell>
          <cell r="G2">
            <v>217</v>
          </cell>
          <cell r="H2">
            <v>250</v>
          </cell>
          <cell r="I2">
            <v>91</v>
          </cell>
          <cell r="J2">
            <v>1089</v>
          </cell>
        </row>
        <row r="3">
          <cell r="A3" t="str">
            <v>ADAPTER-2</v>
          </cell>
          <cell r="B3">
            <v>0.63</v>
          </cell>
          <cell r="C3" t="str">
            <v>ADAPTER-Banana to Aligator</v>
          </cell>
          <cell r="D3">
            <v>181</v>
          </cell>
          <cell r="E3">
            <v>162</v>
          </cell>
          <cell r="F3">
            <v>46</v>
          </cell>
          <cell r="G3">
            <v>108</v>
          </cell>
          <cell r="H3">
            <v>97</v>
          </cell>
          <cell r="I3">
            <v>203</v>
          </cell>
          <cell r="J3">
            <v>797</v>
          </cell>
        </row>
        <row r="4">
          <cell r="A4" t="str">
            <v>ADAPTER-3</v>
          </cell>
          <cell r="B4">
            <v>2.76</v>
          </cell>
          <cell r="C4" t="str">
            <v>ADAPTER-BNC to Bannana</v>
          </cell>
          <cell r="D4">
            <v>35</v>
          </cell>
          <cell r="E4">
            <v>256</v>
          </cell>
          <cell r="F4">
            <v>324</v>
          </cell>
          <cell r="G4">
            <v>32</v>
          </cell>
          <cell r="H4">
            <v>249</v>
          </cell>
          <cell r="I4">
            <v>224</v>
          </cell>
          <cell r="J4">
            <v>1120</v>
          </cell>
        </row>
        <row r="5">
          <cell r="A5" t="str">
            <v>ADC-0803</v>
          </cell>
          <cell r="B5">
            <v>1.25</v>
          </cell>
          <cell r="C5" t="str">
            <v>ADC-8 Bit</v>
          </cell>
          <cell r="D5">
            <v>247</v>
          </cell>
          <cell r="E5">
            <v>207</v>
          </cell>
          <cell r="F5">
            <v>248</v>
          </cell>
          <cell r="G5">
            <v>162</v>
          </cell>
          <cell r="H5">
            <v>217</v>
          </cell>
          <cell r="I5">
            <v>56</v>
          </cell>
          <cell r="J5">
            <v>1137</v>
          </cell>
        </row>
        <row r="6">
          <cell r="A6" t="str">
            <v>ADC-0804</v>
          </cell>
          <cell r="B6">
            <v>1.95</v>
          </cell>
          <cell r="C6" t="str">
            <v>ADC-8 Bit</v>
          </cell>
          <cell r="D6">
            <v>122</v>
          </cell>
          <cell r="E6">
            <v>319</v>
          </cell>
          <cell r="F6">
            <v>150</v>
          </cell>
          <cell r="G6">
            <v>121</v>
          </cell>
          <cell r="H6">
            <v>161</v>
          </cell>
          <cell r="I6">
            <v>9</v>
          </cell>
          <cell r="J6">
            <v>882</v>
          </cell>
        </row>
        <row r="7">
          <cell r="A7" t="str">
            <v>ADC-0808</v>
          </cell>
          <cell r="B7">
            <v>3.02</v>
          </cell>
          <cell r="C7" t="str">
            <v>ADC-8 Bit</v>
          </cell>
          <cell r="D7">
            <v>17</v>
          </cell>
          <cell r="E7">
            <v>337</v>
          </cell>
          <cell r="F7">
            <v>298</v>
          </cell>
          <cell r="G7">
            <v>240</v>
          </cell>
          <cell r="H7">
            <v>2</v>
          </cell>
          <cell r="I7">
            <v>196</v>
          </cell>
          <cell r="J7">
            <v>1090</v>
          </cell>
        </row>
        <row r="8">
          <cell r="A8" t="str">
            <v>ADC-0809</v>
          </cell>
          <cell r="B8">
            <v>3.03</v>
          </cell>
          <cell r="C8" t="str">
            <v>ADC-8 Bit</v>
          </cell>
          <cell r="D8">
            <v>195</v>
          </cell>
          <cell r="E8">
            <v>211</v>
          </cell>
          <cell r="F8">
            <v>8</v>
          </cell>
          <cell r="G8">
            <v>0</v>
          </cell>
          <cell r="H8">
            <v>266</v>
          </cell>
          <cell r="I8">
            <v>340</v>
          </cell>
          <cell r="J8">
            <v>1020</v>
          </cell>
        </row>
        <row r="9">
          <cell r="A9" t="str">
            <v>ADC-0820</v>
          </cell>
          <cell r="B9">
            <v>3.48</v>
          </cell>
          <cell r="C9" t="str">
            <v>ADC-8 bit</v>
          </cell>
          <cell r="D9">
            <v>227</v>
          </cell>
          <cell r="E9">
            <v>292</v>
          </cell>
          <cell r="F9">
            <v>323</v>
          </cell>
          <cell r="G9">
            <v>91</v>
          </cell>
          <cell r="H9">
            <v>264</v>
          </cell>
          <cell r="I9">
            <v>98</v>
          </cell>
          <cell r="J9">
            <v>1295</v>
          </cell>
        </row>
        <row r="10">
          <cell r="A10" t="str">
            <v>ADC-5034</v>
          </cell>
          <cell r="B10">
            <v>1</v>
          </cell>
          <cell r="C10" t="str">
            <v>ADC-8 Bit</v>
          </cell>
          <cell r="D10">
            <v>253</v>
          </cell>
          <cell r="E10">
            <v>191</v>
          </cell>
          <cell r="F10">
            <v>151</v>
          </cell>
          <cell r="G10">
            <v>337</v>
          </cell>
          <cell r="H10">
            <v>241</v>
          </cell>
          <cell r="I10">
            <v>351</v>
          </cell>
          <cell r="J10">
            <v>1524</v>
          </cell>
        </row>
        <row r="11">
          <cell r="A11" t="str">
            <v>ADC-5037</v>
          </cell>
          <cell r="B11">
            <v>0.5</v>
          </cell>
          <cell r="C11" t="str">
            <v>ADC-6 Bit</v>
          </cell>
          <cell r="D11">
            <v>36</v>
          </cell>
          <cell r="E11">
            <v>13</v>
          </cell>
          <cell r="F11">
            <v>138</v>
          </cell>
          <cell r="G11">
            <v>226</v>
          </cell>
          <cell r="H11">
            <v>113</v>
          </cell>
          <cell r="I11">
            <v>255</v>
          </cell>
          <cell r="J11">
            <v>781</v>
          </cell>
        </row>
        <row r="12">
          <cell r="A12" t="str">
            <v>ADC-809</v>
          </cell>
          <cell r="B12">
            <v>4.0199999999999996</v>
          </cell>
          <cell r="C12" t="str">
            <v>ADC- A To D Converter 809</v>
          </cell>
          <cell r="D12">
            <v>131</v>
          </cell>
          <cell r="E12">
            <v>200</v>
          </cell>
          <cell r="F12">
            <v>41</v>
          </cell>
          <cell r="G12">
            <v>91</v>
          </cell>
          <cell r="H12">
            <v>75</v>
          </cell>
          <cell r="I12">
            <v>73</v>
          </cell>
          <cell r="J12">
            <v>611</v>
          </cell>
        </row>
        <row r="13">
          <cell r="A13" t="str">
            <v>ADC-SM7819</v>
          </cell>
          <cell r="B13">
            <v>4</v>
          </cell>
          <cell r="C13" t="str">
            <v>ADC-8 Bit</v>
          </cell>
          <cell r="D13">
            <v>192</v>
          </cell>
          <cell r="E13">
            <v>193</v>
          </cell>
          <cell r="F13">
            <v>115</v>
          </cell>
          <cell r="G13">
            <v>303</v>
          </cell>
          <cell r="H13">
            <v>265</v>
          </cell>
          <cell r="I13">
            <v>224</v>
          </cell>
          <cell r="J13">
            <v>1292</v>
          </cell>
        </row>
        <row r="14">
          <cell r="A14" t="str">
            <v>AUDIO-JCK1/8</v>
          </cell>
          <cell r="B14">
            <v>0.85</v>
          </cell>
          <cell r="C14" t="str">
            <v>AUDIO-Stereo Jack 1/8</v>
          </cell>
          <cell r="D14">
            <v>328</v>
          </cell>
          <cell r="E14">
            <v>133</v>
          </cell>
          <cell r="F14">
            <v>61</v>
          </cell>
          <cell r="G14">
            <v>88</v>
          </cell>
          <cell r="H14">
            <v>202</v>
          </cell>
          <cell r="I14">
            <v>30</v>
          </cell>
          <cell r="J14">
            <v>842</v>
          </cell>
        </row>
        <row r="15">
          <cell r="A15" t="str">
            <v>BAGS-PLASTIC</v>
          </cell>
          <cell r="B15">
            <v>0.04</v>
          </cell>
          <cell r="C15" t="str">
            <v xml:space="preserve">BAGS-Various sizes of Plastic bags. Used free NEW </v>
          </cell>
          <cell r="D15">
            <v>13</v>
          </cell>
          <cell r="E15">
            <v>12</v>
          </cell>
          <cell r="F15">
            <v>152</v>
          </cell>
          <cell r="G15">
            <v>102</v>
          </cell>
          <cell r="H15">
            <v>156</v>
          </cell>
          <cell r="I15">
            <v>300</v>
          </cell>
          <cell r="J15">
            <v>735</v>
          </cell>
        </row>
        <row r="16">
          <cell r="A16" t="str">
            <v>BATT-9V</v>
          </cell>
          <cell r="B16">
            <v>1.41</v>
          </cell>
          <cell r="C16" t="str">
            <v>BATT-Alkaline 9 Volt Battery</v>
          </cell>
          <cell r="D16">
            <v>57</v>
          </cell>
          <cell r="E16">
            <v>93</v>
          </cell>
          <cell r="F16">
            <v>319</v>
          </cell>
          <cell r="G16">
            <v>345</v>
          </cell>
          <cell r="H16">
            <v>31</v>
          </cell>
          <cell r="I16">
            <v>74</v>
          </cell>
          <cell r="J16">
            <v>919</v>
          </cell>
        </row>
        <row r="17">
          <cell r="A17" t="str">
            <v>BATT-9V H</v>
          </cell>
          <cell r="B17">
            <v>0.5</v>
          </cell>
          <cell r="C17" t="str">
            <v>BATT-D Heavy Duty 9 Volt Battery</v>
          </cell>
          <cell r="D17">
            <v>107</v>
          </cell>
          <cell r="E17">
            <v>318</v>
          </cell>
          <cell r="F17">
            <v>163</v>
          </cell>
          <cell r="G17">
            <v>114</v>
          </cell>
          <cell r="H17">
            <v>121</v>
          </cell>
          <cell r="I17">
            <v>249</v>
          </cell>
          <cell r="J17">
            <v>1072</v>
          </cell>
        </row>
        <row r="18">
          <cell r="A18" t="str">
            <v>BATT-AA</v>
          </cell>
          <cell r="B18">
            <v>0.46</v>
          </cell>
          <cell r="C18" t="str">
            <v>BATT-1.5 Volt Double AA Battery</v>
          </cell>
          <cell r="D18">
            <v>174</v>
          </cell>
          <cell r="E18">
            <v>164</v>
          </cell>
          <cell r="F18">
            <v>116</v>
          </cell>
          <cell r="G18">
            <v>286</v>
          </cell>
          <cell r="H18">
            <v>270</v>
          </cell>
          <cell r="I18">
            <v>7</v>
          </cell>
          <cell r="J18">
            <v>1017</v>
          </cell>
        </row>
        <row r="19">
          <cell r="A19" t="str">
            <v>BATT-AAA</v>
          </cell>
          <cell r="B19">
            <v>0.53</v>
          </cell>
          <cell r="C19" t="str">
            <v>BATT-1.5 Volt Triple AAA Battery</v>
          </cell>
          <cell r="D19">
            <v>201</v>
          </cell>
          <cell r="E19">
            <v>228</v>
          </cell>
          <cell r="F19">
            <v>70</v>
          </cell>
          <cell r="G19">
            <v>123</v>
          </cell>
          <cell r="H19">
            <v>323</v>
          </cell>
          <cell r="I19">
            <v>215</v>
          </cell>
          <cell r="J19">
            <v>1160</v>
          </cell>
        </row>
        <row r="20">
          <cell r="A20" t="str">
            <v>BATT-BBB</v>
          </cell>
          <cell r="B20">
            <v>2.99</v>
          </cell>
          <cell r="C20" t="str">
            <v>BATT-1.5 Volt Small Button or Watch Battery</v>
          </cell>
          <cell r="D20">
            <v>322</v>
          </cell>
          <cell r="E20">
            <v>29</v>
          </cell>
          <cell r="F20">
            <v>223</v>
          </cell>
          <cell r="G20">
            <v>282</v>
          </cell>
          <cell r="H20">
            <v>136</v>
          </cell>
          <cell r="I20">
            <v>48</v>
          </cell>
          <cell r="J20">
            <v>1040</v>
          </cell>
        </row>
        <row r="21">
          <cell r="A21" t="str">
            <v>BATT-CCC</v>
          </cell>
          <cell r="B21">
            <v>0.87</v>
          </cell>
          <cell r="C21" t="str">
            <v>BATT-1.5 Volt C size Battery</v>
          </cell>
          <cell r="D21">
            <v>105</v>
          </cell>
          <cell r="E21">
            <v>185</v>
          </cell>
          <cell r="F21">
            <v>320</v>
          </cell>
          <cell r="G21">
            <v>277</v>
          </cell>
          <cell r="H21">
            <v>28</v>
          </cell>
          <cell r="I21">
            <v>113</v>
          </cell>
          <cell r="J21">
            <v>1028</v>
          </cell>
        </row>
        <row r="22">
          <cell r="A22" t="str">
            <v>BATT-DDD</v>
          </cell>
          <cell r="B22">
            <v>1.17</v>
          </cell>
          <cell r="C22" t="str">
            <v>BATT-1.5 Volt D size Battery</v>
          </cell>
          <cell r="D22">
            <v>119</v>
          </cell>
          <cell r="E22">
            <v>35</v>
          </cell>
          <cell r="F22">
            <v>286</v>
          </cell>
          <cell r="G22">
            <v>251</v>
          </cell>
          <cell r="H22">
            <v>120</v>
          </cell>
          <cell r="I22">
            <v>343</v>
          </cell>
          <cell r="J22">
            <v>1154</v>
          </cell>
        </row>
        <row r="23">
          <cell r="A23" t="str">
            <v>BATT-HLD9V</v>
          </cell>
          <cell r="B23">
            <v>1.81</v>
          </cell>
          <cell r="C23" t="str">
            <v>BATT-Battery Holder 9v</v>
          </cell>
          <cell r="D23">
            <v>105</v>
          </cell>
          <cell r="E23">
            <v>227</v>
          </cell>
          <cell r="F23">
            <v>170</v>
          </cell>
          <cell r="G23">
            <v>288</v>
          </cell>
          <cell r="H23">
            <v>203</v>
          </cell>
          <cell r="I23">
            <v>136</v>
          </cell>
          <cell r="J23">
            <v>1129</v>
          </cell>
        </row>
        <row r="24">
          <cell r="A24" t="str">
            <v>BATT-HLDR 9V</v>
          </cell>
          <cell r="B24">
            <v>0.1</v>
          </cell>
          <cell r="C24" t="str">
            <v>BATT-CLIP Battery Snap type Clip</v>
          </cell>
          <cell r="D24">
            <v>178</v>
          </cell>
          <cell r="E24">
            <v>26</v>
          </cell>
          <cell r="F24">
            <v>236</v>
          </cell>
          <cell r="G24">
            <v>90</v>
          </cell>
          <cell r="H24">
            <v>230</v>
          </cell>
          <cell r="I24">
            <v>217</v>
          </cell>
          <cell r="J24">
            <v>977</v>
          </cell>
        </row>
        <row r="25">
          <cell r="A25" t="str">
            <v>BRIDGE DRVR</v>
          </cell>
          <cell r="B25">
            <v>8</v>
          </cell>
          <cell r="C25" t="str">
            <v>BRIDGE-2998 Dual Full Bridge Motor Driver</v>
          </cell>
          <cell r="D25">
            <v>196</v>
          </cell>
          <cell r="E25">
            <v>172</v>
          </cell>
          <cell r="F25">
            <v>257</v>
          </cell>
          <cell r="G25">
            <v>285</v>
          </cell>
          <cell r="H25">
            <v>348</v>
          </cell>
          <cell r="I25">
            <v>261</v>
          </cell>
          <cell r="J25">
            <v>1519</v>
          </cell>
        </row>
        <row r="26">
          <cell r="A26" t="str">
            <v>BRIDGE-1</v>
          </cell>
          <cell r="B26">
            <v>1.25</v>
          </cell>
          <cell r="C26" t="str">
            <v>BRIDGE-Full Wave Bridge Rectifier</v>
          </cell>
          <cell r="D26">
            <v>310</v>
          </cell>
          <cell r="E26">
            <v>307</v>
          </cell>
          <cell r="F26">
            <v>306</v>
          </cell>
          <cell r="G26">
            <v>265</v>
          </cell>
          <cell r="H26">
            <v>35</v>
          </cell>
          <cell r="I26">
            <v>135</v>
          </cell>
          <cell r="J26">
            <v>1358</v>
          </cell>
        </row>
        <row r="27">
          <cell r="A27" t="str">
            <v>BRIDGE-10</v>
          </cell>
          <cell r="B27">
            <v>1</v>
          </cell>
          <cell r="C27" t="str">
            <v>BRIDGE-Full Wave Bridge Rectifier</v>
          </cell>
          <cell r="D27">
            <v>288</v>
          </cell>
          <cell r="E27">
            <v>58</v>
          </cell>
          <cell r="F27">
            <v>268</v>
          </cell>
          <cell r="G27">
            <v>349</v>
          </cell>
          <cell r="H27">
            <v>266</v>
          </cell>
          <cell r="I27">
            <v>142</v>
          </cell>
          <cell r="J27">
            <v>1371</v>
          </cell>
        </row>
        <row r="28">
          <cell r="A28" t="str">
            <v>BRIDGE-11</v>
          </cell>
          <cell r="B28">
            <v>1.17</v>
          </cell>
          <cell r="C28" t="str">
            <v>BRIDGE-Full Wave Bridge Rectifier</v>
          </cell>
          <cell r="D28">
            <v>122</v>
          </cell>
          <cell r="E28">
            <v>57</v>
          </cell>
          <cell r="F28">
            <v>259</v>
          </cell>
          <cell r="G28">
            <v>72</v>
          </cell>
          <cell r="H28">
            <v>235</v>
          </cell>
          <cell r="I28">
            <v>103</v>
          </cell>
          <cell r="J28">
            <v>848</v>
          </cell>
        </row>
        <row r="29">
          <cell r="A29" t="str">
            <v>BRIDGE-12</v>
          </cell>
          <cell r="B29">
            <v>1.25</v>
          </cell>
          <cell r="C29" t="str">
            <v>BRIDGE-Full Wave Bridge Rectifier</v>
          </cell>
          <cell r="D29">
            <v>185</v>
          </cell>
          <cell r="E29">
            <v>263</v>
          </cell>
          <cell r="F29">
            <v>275</v>
          </cell>
          <cell r="G29">
            <v>43</v>
          </cell>
          <cell r="H29">
            <v>458</v>
          </cell>
          <cell r="I29">
            <v>420</v>
          </cell>
          <cell r="J29">
            <v>1644</v>
          </cell>
        </row>
        <row r="30">
          <cell r="A30" t="str">
            <v>BRIDGE-2</v>
          </cell>
          <cell r="B30">
            <v>3.4</v>
          </cell>
          <cell r="C30" t="str">
            <v>BRIDGE-Full Wave Bridge Rectifier</v>
          </cell>
          <cell r="D30">
            <v>0</v>
          </cell>
          <cell r="E30">
            <v>297</v>
          </cell>
          <cell r="F30">
            <v>39</v>
          </cell>
          <cell r="G30">
            <v>60</v>
          </cell>
          <cell r="H30">
            <v>262</v>
          </cell>
          <cell r="I30">
            <v>94</v>
          </cell>
          <cell r="J30">
            <v>752</v>
          </cell>
        </row>
        <row r="31">
          <cell r="A31" t="str">
            <v>BRIDGE-3</v>
          </cell>
          <cell r="B31">
            <v>2.75</v>
          </cell>
          <cell r="C31" t="str">
            <v>BRIDGE-Full Wave Bridge Rectifier</v>
          </cell>
          <cell r="D31">
            <v>105</v>
          </cell>
          <cell r="E31">
            <v>321</v>
          </cell>
          <cell r="F31">
            <v>169</v>
          </cell>
          <cell r="G31">
            <v>168</v>
          </cell>
          <cell r="H31">
            <v>193</v>
          </cell>
          <cell r="I31">
            <v>97</v>
          </cell>
          <cell r="J31">
            <v>1053</v>
          </cell>
        </row>
        <row r="32">
          <cell r="A32" t="str">
            <v>BRIDGE-4</v>
          </cell>
          <cell r="B32">
            <v>3.9</v>
          </cell>
          <cell r="C32" t="str">
            <v>BRIDGE-Full Wave Bridge Rectifier</v>
          </cell>
          <cell r="D32">
            <v>193</v>
          </cell>
          <cell r="E32">
            <v>201</v>
          </cell>
          <cell r="F32">
            <v>67</v>
          </cell>
          <cell r="G32">
            <v>310</v>
          </cell>
          <cell r="H32">
            <v>259</v>
          </cell>
          <cell r="I32">
            <v>281</v>
          </cell>
          <cell r="J32">
            <v>1311</v>
          </cell>
        </row>
        <row r="33">
          <cell r="A33" t="str">
            <v>BRIDGE-5</v>
          </cell>
          <cell r="B33">
            <v>3.6</v>
          </cell>
          <cell r="C33" t="str">
            <v>BRIDGE-Full Wave Bridge Rectifier</v>
          </cell>
          <cell r="D33">
            <v>140</v>
          </cell>
          <cell r="E33">
            <v>250</v>
          </cell>
          <cell r="F33">
            <v>327</v>
          </cell>
          <cell r="G33">
            <v>80</v>
          </cell>
          <cell r="H33">
            <v>255</v>
          </cell>
          <cell r="I33">
            <v>278</v>
          </cell>
          <cell r="J33">
            <v>1330</v>
          </cell>
        </row>
        <row r="34">
          <cell r="A34" t="str">
            <v>BRIDGE-6</v>
          </cell>
          <cell r="B34">
            <v>3.05</v>
          </cell>
          <cell r="C34" t="str">
            <v>BRIDGE-Full Wave Bridge Rectifier</v>
          </cell>
          <cell r="D34">
            <v>72</v>
          </cell>
          <cell r="E34">
            <v>160</v>
          </cell>
          <cell r="F34">
            <v>158</v>
          </cell>
          <cell r="G34">
            <v>72</v>
          </cell>
          <cell r="H34">
            <v>188</v>
          </cell>
          <cell r="I34">
            <v>20</v>
          </cell>
          <cell r="J34">
            <v>670</v>
          </cell>
        </row>
        <row r="35">
          <cell r="A35" t="str">
            <v>BRIDGE-7</v>
          </cell>
          <cell r="B35">
            <v>1</v>
          </cell>
          <cell r="C35" t="str">
            <v>BRIDGE-Full Wave Bridge Rectifier</v>
          </cell>
          <cell r="D35">
            <v>37</v>
          </cell>
          <cell r="E35">
            <v>198</v>
          </cell>
          <cell r="F35">
            <v>283</v>
          </cell>
          <cell r="G35">
            <v>9</v>
          </cell>
          <cell r="H35">
            <v>218</v>
          </cell>
          <cell r="I35">
            <v>311</v>
          </cell>
          <cell r="J35">
            <v>1056</v>
          </cell>
        </row>
        <row r="36">
          <cell r="A36" t="str">
            <v>BRIDGE-8</v>
          </cell>
          <cell r="B36">
            <v>4.12</v>
          </cell>
          <cell r="C36" t="str">
            <v>BRIDGE-Full Wave Bridge Rectifier</v>
          </cell>
          <cell r="D36">
            <v>321</v>
          </cell>
          <cell r="E36">
            <v>116</v>
          </cell>
          <cell r="F36">
            <v>252</v>
          </cell>
          <cell r="G36">
            <v>251</v>
          </cell>
          <cell r="H36">
            <v>292</v>
          </cell>
          <cell r="I36">
            <v>50</v>
          </cell>
          <cell r="J36">
            <v>1282</v>
          </cell>
        </row>
        <row r="37">
          <cell r="A37" t="str">
            <v>BRIDGE-9</v>
          </cell>
          <cell r="B37">
            <v>4.4000000000000004</v>
          </cell>
          <cell r="C37" t="str">
            <v>BRIDGE-Full Wave Bridge Rectifier</v>
          </cell>
          <cell r="D37">
            <v>271</v>
          </cell>
          <cell r="E37">
            <v>208</v>
          </cell>
          <cell r="F37">
            <v>271</v>
          </cell>
          <cell r="G37">
            <v>191</v>
          </cell>
          <cell r="H37">
            <v>335</v>
          </cell>
          <cell r="I37">
            <v>104</v>
          </cell>
          <cell r="J37">
            <v>1380</v>
          </cell>
        </row>
        <row r="38">
          <cell r="A38" t="str">
            <v>BRIDGE-CHIP</v>
          </cell>
          <cell r="B38">
            <v>3.85</v>
          </cell>
          <cell r="C38" t="str">
            <v>BRIDGE-Linear Driver Chip</v>
          </cell>
          <cell r="D38">
            <v>21</v>
          </cell>
          <cell r="E38">
            <v>232</v>
          </cell>
          <cell r="F38">
            <v>221</v>
          </cell>
          <cell r="G38">
            <v>159</v>
          </cell>
          <cell r="H38">
            <v>353</v>
          </cell>
          <cell r="I38">
            <v>111</v>
          </cell>
          <cell r="J38">
            <v>1097</v>
          </cell>
        </row>
        <row r="39">
          <cell r="A39" t="str">
            <v>CAB26-RES</v>
          </cell>
          <cell r="B39">
            <v>4</v>
          </cell>
          <cell r="C39" t="str">
            <v>POWER RESISTOR Cabinet #1 &lt;10w</v>
          </cell>
          <cell r="D39">
            <v>226</v>
          </cell>
          <cell r="E39">
            <v>156</v>
          </cell>
          <cell r="F39">
            <v>353</v>
          </cell>
          <cell r="G39">
            <v>320</v>
          </cell>
          <cell r="H39">
            <v>168</v>
          </cell>
          <cell r="I39">
            <v>87</v>
          </cell>
          <cell r="J39">
            <v>1310</v>
          </cell>
        </row>
        <row r="40">
          <cell r="A40" t="str">
            <v>CAB27-RES</v>
          </cell>
          <cell r="B40">
            <v>8</v>
          </cell>
          <cell r="C40" t="str">
            <v>POWER RESISTOR Cabinet #2 &gt; 10w</v>
          </cell>
          <cell r="D40">
            <v>218</v>
          </cell>
          <cell r="E40">
            <v>40</v>
          </cell>
          <cell r="F40">
            <v>155</v>
          </cell>
          <cell r="G40">
            <v>114</v>
          </cell>
          <cell r="H40">
            <v>297</v>
          </cell>
          <cell r="I40">
            <v>323</v>
          </cell>
          <cell r="J40">
            <v>1147</v>
          </cell>
        </row>
        <row r="41">
          <cell r="A41" t="str">
            <v>C-CAP 02</v>
          </cell>
          <cell r="B41">
            <v>0.3</v>
          </cell>
          <cell r="C41" t="str">
            <v>C-Silver Mica Capacitor</v>
          </cell>
          <cell r="D41">
            <v>312</v>
          </cell>
          <cell r="E41">
            <v>13</v>
          </cell>
          <cell r="F41">
            <v>12</v>
          </cell>
          <cell r="G41">
            <v>86</v>
          </cell>
          <cell r="H41">
            <v>19</v>
          </cell>
          <cell r="I41">
            <v>95</v>
          </cell>
          <cell r="J41">
            <v>537</v>
          </cell>
        </row>
        <row r="42">
          <cell r="A42" t="str">
            <v>C-CAP 03</v>
          </cell>
          <cell r="B42">
            <v>0.4</v>
          </cell>
          <cell r="C42" t="str">
            <v>C-Silver Mica Capacitor</v>
          </cell>
          <cell r="D42">
            <v>178</v>
          </cell>
          <cell r="E42">
            <v>21</v>
          </cell>
          <cell r="F42">
            <v>63</v>
          </cell>
          <cell r="G42">
            <v>124</v>
          </cell>
          <cell r="H42">
            <v>92</v>
          </cell>
          <cell r="I42">
            <v>234</v>
          </cell>
          <cell r="J42">
            <v>712</v>
          </cell>
        </row>
        <row r="43">
          <cell r="A43" t="str">
            <v>C-CAP 04</v>
          </cell>
          <cell r="B43">
            <v>0.5</v>
          </cell>
          <cell r="C43" t="str">
            <v>C-Silver Mica Capacitor</v>
          </cell>
          <cell r="D43">
            <v>327</v>
          </cell>
          <cell r="E43">
            <v>110</v>
          </cell>
          <cell r="F43">
            <v>239</v>
          </cell>
          <cell r="G43">
            <v>347</v>
          </cell>
          <cell r="H43">
            <v>89</v>
          </cell>
          <cell r="I43">
            <v>295</v>
          </cell>
          <cell r="J43">
            <v>1407</v>
          </cell>
        </row>
        <row r="44">
          <cell r="A44" t="str">
            <v>C-CAP 05</v>
          </cell>
          <cell r="B44">
            <v>0.1</v>
          </cell>
          <cell r="C44" t="str">
            <v>C-Electrolitic Capacitor</v>
          </cell>
          <cell r="D44">
            <v>203</v>
          </cell>
          <cell r="E44">
            <v>134</v>
          </cell>
          <cell r="F44">
            <v>59</v>
          </cell>
          <cell r="G44">
            <v>325</v>
          </cell>
          <cell r="H44">
            <v>92</v>
          </cell>
          <cell r="I44">
            <v>260</v>
          </cell>
          <cell r="J44">
            <v>1073</v>
          </cell>
        </row>
        <row r="45">
          <cell r="A45" t="str">
            <v>C-CAP 06</v>
          </cell>
          <cell r="B45">
            <v>0.5</v>
          </cell>
          <cell r="C45" t="str">
            <v>C-Electrolitic Capacitor</v>
          </cell>
          <cell r="D45">
            <v>71</v>
          </cell>
          <cell r="E45">
            <v>25</v>
          </cell>
          <cell r="F45">
            <v>177</v>
          </cell>
          <cell r="G45">
            <v>292</v>
          </cell>
          <cell r="H45">
            <v>212</v>
          </cell>
          <cell r="I45">
            <v>9</v>
          </cell>
          <cell r="J45">
            <v>786</v>
          </cell>
        </row>
        <row r="46">
          <cell r="A46" t="str">
            <v>C-CAP 07</v>
          </cell>
          <cell r="B46">
            <v>1.5</v>
          </cell>
          <cell r="C46" t="str">
            <v>C-Electrolitc Capacitor</v>
          </cell>
          <cell r="D46">
            <v>144</v>
          </cell>
          <cell r="E46">
            <v>227</v>
          </cell>
          <cell r="F46">
            <v>162</v>
          </cell>
          <cell r="G46">
            <v>14</v>
          </cell>
          <cell r="H46">
            <v>239</v>
          </cell>
          <cell r="I46">
            <v>118</v>
          </cell>
          <cell r="J46">
            <v>904</v>
          </cell>
        </row>
        <row r="47">
          <cell r="A47" t="str">
            <v>C-CAP 08</v>
          </cell>
          <cell r="B47">
            <v>3</v>
          </cell>
          <cell r="C47" t="str">
            <v>C-ELlectrolitic Capacitor</v>
          </cell>
          <cell r="D47">
            <v>58</v>
          </cell>
          <cell r="E47">
            <v>219</v>
          </cell>
          <cell r="F47">
            <v>223</v>
          </cell>
          <cell r="G47">
            <v>323</v>
          </cell>
          <cell r="H47">
            <v>336</v>
          </cell>
          <cell r="I47">
            <v>211</v>
          </cell>
          <cell r="J47">
            <v>1370</v>
          </cell>
        </row>
        <row r="48">
          <cell r="A48" t="str">
            <v>C-CAP 09</v>
          </cell>
          <cell r="B48">
            <v>4.5</v>
          </cell>
          <cell r="C48" t="str">
            <v>C-Electrolitic Capacitor</v>
          </cell>
          <cell r="D48">
            <v>337</v>
          </cell>
          <cell r="E48">
            <v>179</v>
          </cell>
          <cell r="F48">
            <v>57</v>
          </cell>
          <cell r="G48">
            <v>307</v>
          </cell>
          <cell r="H48">
            <v>172</v>
          </cell>
          <cell r="I48">
            <v>171</v>
          </cell>
          <cell r="J48">
            <v>1223</v>
          </cell>
        </row>
        <row r="49">
          <cell r="A49" t="str">
            <v>C-CAP 10</v>
          </cell>
          <cell r="B49">
            <v>0.1</v>
          </cell>
          <cell r="C49" t="str">
            <v>C-Ceramic Capacitors</v>
          </cell>
          <cell r="D49">
            <v>160</v>
          </cell>
          <cell r="E49">
            <v>240</v>
          </cell>
          <cell r="F49">
            <v>300</v>
          </cell>
          <cell r="G49">
            <v>59</v>
          </cell>
          <cell r="H49">
            <v>293</v>
          </cell>
          <cell r="I49">
            <v>191</v>
          </cell>
          <cell r="J49">
            <v>1243</v>
          </cell>
        </row>
        <row r="50">
          <cell r="A50" t="str">
            <v>CD-R</v>
          </cell>
          <cell r="B50">
            <v>0.3</v>
          </cell>
          <cell r="C50" t="str">
            <v xml:space="preserve">52X CD-R </v>
          </cell>
          <cell r="D50">
            <v>64</v>
          </cell>
          <cell r="E50">
            <v>167</v>
          </cell>
          <cell r="F50">
            <v>15</v>
          </cell>
          <cell r="G50">
            <v>56</v>
          </cell>
          <cell r="H50">
            <v>138</v>
          </cell>
          <cell r="I50">
            <v>21</v>
          </cell>
          <cell r="J50">
            <v>461</v>
          </cell>
        </row>
        <row r="51">
          <cell r="A51" t="str">
            <v>D-1N1184</v>
          </cell>
          <cell r="B51">
            <v>2.54</v>
          </cell>
          <cell r="C51" t="str">
            <v>D-Diode</v>
          </cell>
          <cell r="D51">
            <v>325</v>
          </cell>
          <cell r="E51">
            <v>125</v>
          </cell>
          <cell r="F51">
            <v>213</v>
          </cell>
          <cell r="G51">
            <v>121</v>
          </cell>
          <cell r="H51">
            <v>248</v>
          </cell>
          <cell r="I51">
            <v>107</v>
          </cell>
          <cell r="J51">
            <v>1139</v>
          </cell>
        </row>
        <row r="52">
          <cell r="A52" t="str">
            <v>D-1N1185</v>
          </cell>
          <cell r="B52">
            <v>2.02</v>
          </cell>
          <cell r="C52" t="str">
            <v>D-Diode</v>
          </cell>
          <cell r="D52">
            <v>179</v>
          </cell>
          <cell r="E52">
            <v>242</v>
          </cell>
          <cell r="F52">
            <v>246</v>
          </cell>
          <cell r="G52">
            <v>147</v>
          </cell>
          <cell r="H52">
            <v>256</v>
          </cell>
          <cell r="I52">
            <v>24</v>
          </cell>
          <cell r="J52">
            <v>1094</v>
          </cell>
        </row>
        <row r="53">
          <cell r="A53" t="str">
            <v>D-1N1192</v>
          </cell>
          <cell r="B53">
            <v>4.79</v>
          </cell>
          <cell r="C53" t="str">
            <v>D-Diode</v>
          </cell>
          <cell r="D53">
            <v>135</v>
          </cell>
          <cell r="E53">
            <v>102</v>
          </cell>
          <cell r="F53">
            <v>261</v>
          </cell>
          <cell r="G53">
            <v>244</v>
          </cell>
          <cell r="H53">
            <v>184</v>
          </cell>
          <cell r="I53">
            <v>130</v>
          </cell>
          <cell r="J53">
            <v>1056</v>
          </cell>
        </row>
        <row r="54">
          <cell r="A54" t="str">
            <v>D-1N1200</v>
          </cell>
          <cell r="B54">
            <v>1.1200000000000001</v>
          </cell>
          <cell r="C54" t="str">
            <v>D-Diode</v>
          </cell>
          <cell r="D54">
            <v>274</v>
          </cell>
          <cell r="E54">
            <v>183</v>
          </cell>
          <cell r="F54">
            <v>49</v>
          </cell>
          <cell r="G54">
            <v>22</v>
          </cell>
          <cell r="H54">
            <v>104</v>
          </cell>
          <cell r="I54">
            <v>227</v>
          </cell>
          <cell r="J54">
            <v>859</v>
          </cell>
        </row>
        <row r="55">
          <cell r="A55" t="str">
            <v>D-1N1203</v>
          </cell>
          <cell r="B55">
            <v>1.88</v>
          </cell>
          <cell r="C55" t="str">
            <v>D-Diode</v>
          </cell>
          <cell r="D55">
            <v>333</v>
          </cell>
          <cell r="E55">
            <v>92</v>
          </cell>
          <cell r="F55">
            <v>79</v>
          </cell>
          <cell r="G55">
            <v>201</v>
          </cell>
          <cell r="H55">
            <v>205</v>
          </cell>
          <cell r="I55">
            <v>231</v>
          </cell>
          <cell r="J55">
            <v>1141</v>
          </cell>
        </row>
        <row r="56">
          <cell r="A56" t="str">
            <v>D-1N1233</v>
          </cell>
          <cell r="B56">
            <v>2</v>
          </cell>
          <cell r="C56" t="str">
            <v>D-DIODE</v>
          </cell>
          <cell r="D56">
            <v>161</v>
          </cell>
          <cell r="E56">
            <v>192</v>
          </cell>
          <cell r="F56">
            <v>200</v>
          </cell>
          <cell r="G56">
            <v>220</v>
          </cell>
          <cell r="H56">
            <v>273</v>
          </cell>
          <cell r="I56">
            <v>179</v>
          </cell>
          <cell r="J56">
            <v>1225</v>
          </cell>
        </row>
        <row r="57">
          <cell r="A57" t="str">
            <v>D-1N1257</v>
          </cell>
          <cell r="B57">
            <v>0.72</v>
          </cell>
          <cell r="C57" t="str">
            <v>D-DIODE</v>
          </cell>
          <cell r="D57">
            <v>214</v>
          </cell>
          <cell r="E57">
            <v>109</v>
          </cell>
          <cell r="F57">
            <v>160</v>
          </cell>
          <cell r="G57">
            <v>284</v>
          </cell>
          <cell r="H57">
            <v>119</v>
          </cell>
          <cell r="I57">
            <v>319</v>
          </cell>
          <cell r="J57">
            <v>1205</v>
          </cell>
        </row>
        <row r="58">
          <cell r="A58" t="str">
            <v>D-1N1342</v>
          </cell>
          <cell r="B58">
            <v>1.6</v>
          </cell>
          <cell r="C58" t="str">
            <v>D-Diode</v>
          </cell>
          <cell r="D58">
            <v>71</v>
          </cell>
          <cell r="E58">
            <v>278</v>
          </cell>
          <cell r="F58">
            <v>174</v>
          </cell>
          <cell r="G58">
            <v>27</v>
          </cell>
          <cell r="H58">
            <v>189</v>
          </cell>
          <cell r="I58">
            <v>129</v>
          </cell>
          <cell r="J58">
            <v>868</v>
          </cell>
        </row>
        <row r="59">
          <cell r="A59" t="str">
            <v>D-1N3712</v>
          </cell>
          <cell r="B59">
            <v>0.76</v>
          </cell>
          <cell r="C59" t="str">
            <v>D-Tunnel Diode</v>
          </cell>
          <cell r="D59">
            <v>123</v>
          </cell>
          <cell r="E59">
            <v>115</v>
          </cell>
          <cell r="F59">
            <v>35</v>
          </cell>
          <cell r="G59">
            <v>341</v>
          </cell>
          <cell r="H59">
            <v>322</v>
          </cell>
          <cell r="I59">
            <v>151</v>
          </cell>
          <cell r="J59">
            <v>1087</v>
          </cell>
        </row>
        <row r="60">
          <cell r="A60" t="str">
            <v>D-1N3719</v>
          </cell>
          <cell r="B60">
            <v>2.17</v>
          </cell>
          <cell r="C60" t="str">
            <v>D-Tunnel Diode</v>
          </cell>
          <cell r="D60">
            <v>54</v>
          </cell>
          <cell r="E60">
            <v>32</v>
          </cell>
          <cell r="F60">
            <v>240</v>
          </cell>
          <cell r="G60">
            <v>135</v>
          </cell>
          <cell r="H60">
            <v>343</v>
          </cell>
          <cell r="I60">
            <v>140</v>
          </cell>
          <cell r="J60">
            <v>944</v>
          </cell>
        </row>
        <row r="61">
          <cell r="A61" t="str">
            <v>D-1N3720</v>
          </cell>
          <cell r="B61">
            <v>0.91</v>
          </cell>
          <cell r="C61" t="str">
            <v>D-Tunnel Diode</v>
          </cell>
          <cell r="D61">
            <v>86</v>
          </cell>
          <cell r="E61">
            <v>44</v>
          </cell>
          <cell r="F61">
            <v>288</v>
          </cell>
          <cell r="G61">
            <v>264</v>
          </cell>
          <cell r="H61">
            <v>236</v>
          </cell>
          <cell r="I61">
            <v>8</v>
          </cell>
          <cell r="J61">
            <v>926</v>
          </cell>
        </row>
        <row r="62">
          <cell r="A62" t="str">
            <v>D-1N4003</v>
          </cell>
          <cell r="B62">
            <v>0.05</v>
          </cell>
          <cell r="C62" t="str">
            <v>D-Signal DiodeRectifier</v>
          </cell>
          <cell r="D62">
            <v>336</v>
          </cell>
          <cell r="E62">
            <v>165</v>
          </cell>
          <cell r="F62">
            <v>290</v>
          </cell>
          <cell r="G62">
            <v>174</v>
          </cell>
          <cell r="H62">
            <v>149</v>
          </cell>
          <cell r="I62">
            <v>202</v>
          </cell>
          <cell r="J62">
            <v>1316</v>
          </cell>
        </row>
        <row r="63">
          <cell r="A63" t="str">
            <v>D-1N4004</v>
          </cell>
          <cell r="B63">
            <v>0.04</v>
          </cell>
          <cell r="C63" t="str">
            <v>D-Signal DiodeRectifier</v>
          </cell>
          <cell r="D63">
            <v>46</v>
          </cell>
          <cell r="E63">
            <v>15</v>
          </cell>
          <cell r="F63">
            <v>154</v>
          </cell>
          <cell r="G63">
            <v>271</v>
          </cell>
          <cell r="H63">
            <v>178</v>
          </cell>
          <cell r="I63">
            <v>59</v>
          </cell>
          <cell r="J63">
            <v>723</v>
          </cell>
        </row>
        <row r="64">
          <cell r="A64" t="str">
            <v>D-1N4009</v>
          </cell>
          <cell r="B64">
            <v>0.4</v>
          </cell>
          <cell r="C64" t="str">
            <v>D-Ultra High Speed Diode</v>
          </cell>
          <cell r="D64">
            <v>192</v>
          </cell>
          <cell r="E64">
            <v>322</v>
          </cell>
          <cell r="F64">
            <v>10</v>
          </cell>
          <cell r="G64">
            <v>129</v>
          </cell>
          <cell r="H64">
            <v>238</v>
          </cell>
          <cell r="I64">
            <v>50</v>
          </cell>
          <cell r="J64">
            <v>941</v>
          </cell>
        </row>
        <row r="65">
          <cell r="A65" t="str">
            <v>D-1N4607</v>
          </cell>
          <cell r="B65">
            <v>0.04</v>
          </cell>
          <cell r="C65" t="str">
            <v>D-Signal Diode 1N4607</v>
          </cell>
          <cell r="D65">
            <v>287</v>
          </cell>
          <cell r="E65">
            <v>98</v>
          </cell>
          <cell r="F65">
            <v>250</v>
          </cell>
          <cell r="G65">
            <v>150</v>
          </cell>
          <cell r="H65">
            <v>112</v>
          </cell>
          <cell r="I65">
            <v>146</v>
          </cell>
          <cell r="J65">
            <v>1043</v>
          </cell>
        </row>
        <row r="66">
          <cell r="A66" t="str">
            <v>D-1N5160</v>
          </cell>
          <cell r="B66">
            <v>3</v>
          </cell>
          <cell r="C66" t="str">
            <v>D-DIODE</v>
          </cell>
          <cell r="D66">
            <v>191</v>
          </cell>
          <cell r="E66">
            <v>124</v>
          </cell>
          <cell r="F66">
            <v>271</v>
          </cell>
          <cell r="G66">
            <v>10</v>
          </cell>
          <cell r="H66">
            <v>284</v>
          </cell>
          <cell r="I66">
            <v>324</v>
          </cell>
          <cell r="J66">
            <v>1204</v>
          </cell>
        </row>
        <row r="67">
          <cell r="A67" t="str">
            <v>D-1N5408</v>
          </cell>
          <cell r="B67">
            <v>0.11</v>
          </cell>
          <cell r="C67" t="str">
            <v>D-Rectifier Diode 1N5408</v>
          </cell>
          <cell r="D67">
            <v>64</v>
          </cell>
          <cell r="E67">
            <v>252</v>
          </cell>
          <cell r="F67">
            <v>81</v>
          </cell>
          <cell r="G67">
            <v>302</v>
          </cell>
          <cell r="H67">
            <v>319</v>
          </cell>
          <cell r="I67">
            <v>34</v>
          </cell>
          <cell r="J67">
            <v>1052</v>
          </cell>
        </row>
        <row r="68">
          <cell r="A68" t="str">
            <v>D-1N5817</v>
          </cell>
          <cell r="B68">
            <v>0.15</v>
          </cell>
          <cell r="C68" t="str">
            <v>D-Schottky Rectifier</v>
          </cell>
          <cell r="D68">
            <v>317</v>
          </cell>
          <cell r="E68">
            <v>34</v>
          </cell>
          <cell r="F68">
            <v>314</v>
          </cell>
          <cell r="G68">
            <v>348</v>
          </cell>
          <cell r="H68">
            <v>255</v>
          </cell>
          <cell r="I68">
            <v>43</v>
          </cell>
          <cell r="J68">
            <v>1311</v>
          </cell>
        </row>
        <row r="69">
          <cell r="A69" t="str">
            <v>D-1N914</v>
          </cell>
          <cell r="B69">
            <v>0.16</v>
          </cell>
          <cell r="C69" t="str">
            <v>D-SIGNAL DIODE</v>
          </cell>
          <cell r="D69">
            <v>297</v>
          </cell>
          <cell r="E69">
            <v>341</v>
          </cell>
          <cell r="F69">
            <v>168</v>
          </cell>
          <cell r="G69">
            <v>111</v>
          </cell>
          <cell r="H69">
            <v>145</v>
          </cell>
          <cell r="I69">
            <v>137</v>
          </cell>
          <cell r="J69">
            <v>1199</v>
          </cell>
        </row>
        <row r="70">
          <cell r="A70" t="str">
            <v>D-7551</v>
          </cell>
          <cell r="B70">
            <v>0.5</v>
          </cell>
          <cell r="C70" t="str">
            <v>D-VARO7551</v>
          </cell>
          <cell r="D70">
            <v>54</v>
          </cell>
          <cell r="E70">
            <v>24</v>
          </cell>
          <cell r="F70">
            <v>348</v>
          </cell>
          <cell r="G70">
            <v>339</v>
          </cell>
          <cell r="H70">
            <v>201</v>
          </cell>
          <cell r="I70">
            <v>296</v>
          </cell>
          <cell r="J70">
            <v>1262</v>
          </cell>
        </row>
        <row r="71">
          <cell r="A71" t="str">
            <v>D-A2A5</v>
          </cell>
          <cell r="B71">
            <v>0.1</v>
          </cell>
          <cell r="C71" t="str">
            <v>D-Diode</v>
          </cell>
          <cell r="D71">
            <v>161</v>
          </cell>
          <cell r="E71">
            <v>209</v>
          </cell>
          <cell r="F71">
            <v>215</v>
          </cell>
          <cell r="G71">
            <v>136</v>
          </cell>
          <cell r="H71">
            <v>172</v>
          </cell>
          <cell r="I71">
            <v>314</v>
          </cell>
          <cell r="J71">
            <v>1207</v>
          </cell>
        </row>
        <row r="72">
          <cell r="A72" t="str">
            <v>D-A2B5</v>
          </cell>
          <cell r="B72">
            <v>0.1</v>
          </cell>
          <cell r="C72" t="str">
            <v>D-Diode</v>
          </cell>
          <cell r="D72">
            <v>248</v>
          </cell>
          <cell r="E72">
            <v>4</v>
          </cell>
          <cell r="F72">
            <v>248</v>
          </cell>
          <cell r="G72">
            <v>192</v>
          </cell>
          <cell r="H72">
            <v>320</v>
          </cell>
          <cell r="I72">
            <v>264</v>
          </cell>
          <cell r="J72">
            <v>1276</v>
          </cell>
        </row>
        <row r="73">
          <cell r="A73" t="str">
            <v>D-D32</v>
          </cell>
          <cell r="B73">
            <v>0.1</v>
          </cell>
          <cell r="C73" t="str">
            <v>D-Diode</v>
          </cell>
          <cell r="D73">
            <v>22</v>
          </cell>
          <cell r="E73">
            <v>272</v>
          </cell>
          <cell r="F73">
            <v>185</v>
          </cell>
          <cell r="G73">
            <v>302</v>
          </cell>
          <cell r="H73">
            <v>42</v>
          </cell>
          <cell r="I73">
            <v>260</v>
          </cell>
          <cell r="J73">
            <v>1083</v>
          </cell>
        </row>
        <row r="74">
          <cell r="A74" t="str">
            <v>D-ECG-5814</v>
          </cell>
          <cell r="B74">
            <v>1.8</v>
          </cell>
          <cell r="C74" t="str">
            <v>D-Diode</v>
          </cell>
          <cell r="D74">
            <v>176</v>
          </cell>
          <cell r="E74">
            <v>205</v>
          </cell>
          <cell r="F74">
            <v>259</v>
          </cell>
          <cell r="G74">
            <v>307</v>
          </cell>
          <cell r="H74">
            <v>322</v>
          </cell>
          <cell r="I74">
            <v>196</v>
          </cell>
          <cell r="J74">
            <v>1465</v>
          </cell>
        </row>
        <row r="75">
          <cell r="A75" t="str">
            <v>D-ERA81-004</v>
          </cell>
          <cell r="B75">
            <v>0.04</v>
          </cell>
          <cell r="C75" t="str">
            <v>D-Schottky Barrier Diode</v>
          </cell>
          <cell r="D75">
            <v>163</v>
          </cell>
          <cell r="E75">
            <v>301</v>
          </cell>
          <cell r="F75">
            <v>288</v>
          </cell>
          <cell r="G75">
            <v>290</v>
          </cell>
          <cell r="H75">
            <v>161</v>
          </cell>
          <cell r="I75">
            <v>172</v>
          </cell>
          <cell r="J75">
            <v>1375</v>
          </cell>
        </row>
        <row r="76">
          <cell r="A76" t="str">
            <v>DPHOTODIODE1</v>
          </cell>
          <cell r="B76">
            <v>3.65</v>
          </cell>
          <cell r="C76" t="str">
            <v>D-photodiode</v>
          </cell>
          <cell r="D76">
            <v>308</v>
          </cell>
          <cell r="E76">
            <v>271</v>
          </cell>
          <cell r="F76">
            <v>288</v>
          </cell>
          <cell r="G76">
            <v>246</v>
          </cell>
          <cell r="H76">
            <v>316</v>
          </cell>
          <cell r="I76">
            <v>257</v>
          </cell>
          <cell r="J76">
            <v>1686</v>
          </cell>
        </row>
        <row r="77">
          <cell r="A77" t="str">
            <v>DPHOTODIODE4</v>
          </cell>
          <cell r="B77">
            <v>1</v>
          </cell>
          <cell r="C77" t="str">
            <v>D-photodiode</v>
          </cell>
          <cell r="D77">
            <v>1</v>
          </cell>
          <cell r="E77">
            <v>60</v>
          </cell>
          <cell r="F77">
            <v>291</v>
          </cell>
          <cell r="G77">
            <v>34</v>
          </cell>
          <cell r="H77">
            <v>8</v>
          </cell>
          <cell r="I77">
            <v>107</v>
          </cell>
          <cell r="J77">
            <v>501</v>
          </cell>
        </row>
        <row r="78">
          <cell r="A78" t="str">
            <v>D-VARACTOR</v>
          </cell>
          <cell r="B78">
            <v>0.9</v>
          </cell>
          <cell r="C78" t="str">
            <v xml:space="preserve">D-VARACTOR DIODE </v>
          </cell>
          <cell r="D78">
            <v>176</v>
          </cell>
          <cell r="E78">
            <v>163</v>
          </cell>
          <cell r="F78">
            <v>218</v>
          </cell>
          <cell r="G78">
            <v>52</v>
          </cell>
          <cell r="H78">
            <v>0</v>
          </cell>
          <cell r="I78">
            <v>102</v>
          </cell>
          <cell r="J78">
            <v>711</v>
          </cell>
        </row>
        <row r="79">
          <cell r="A79" t="str">
            <v>DZ-1N755</v>
          </cell>
          <cell r="B79">
            <v>0.26</v>
          </cell>
          <cell r="C79" t="str">
            <v>A/ ZENER</v>
          </cell>
          <cell r="D79">
            <v>225</v>
          </cell>
          <cell r="E79">
            <v>283</v>
          </cell>
          <cell r="F79">
            <v>343</v>
          </cell>
          <cell r="G79">
            <v>90</v>
          </cell>
          <cell r="H79">
            <v>25</v>
          </cell>
          <cell r="I79">
            <v>131</v>
          </cell>
          <cell r="J79">
            <v>1097</v>
          </cell>
        </row>
        <row r="80">
          <cell r="A80" t="str">
            <v>ECG-262</v>
          </cell>
          <cell r="B80">
            <v>2.44</v>
          </cell>
          <cell r="C80" t="str">
            <v>Transistor ECG262</v>
          </cell>
          <cell r="D80">
            <v>354</v>
          </cell>
          <cell r="E80">
            <v>200</v>
          </cell>
          <cell r="F80">
            <v>118</v>
          </cell>
          <cell r="G80">
            <v>191</v>
          </cell>
          <cell r="H80">
            <v>91</v>
          </cell>
          <cell r="I80">
            <v>158</v>
          </cell>
          <cell r="J80">
            <v>1112</v>
          </cell>
        </row>
        <row r="81">
          <cell r="A81" t="str">
            <v>ECG-270</v>
          </cell>
          <cell r="B81">
            <v>5.09</v>
          </cell>
          <cell r="C81" t="str">
            <v>Transistor ECG270</v>
          </cell>
          <cell r="D81">
            <v>78</v>
          </cell>
          <cell r="E81">
            <v>251</v>
          </cell>
          <cell r="F81">
            <v>282</v>
          </cell>
          <cell r="G81">
            <v>16</v>
          </cell>
          <cell r="H81">
            <v>63</v>
          </cell>
          <cell r="I81">
            <v>233</v>
          </cell>
          <cell r="J81">
            <v>923</v>
          </cell>
        </row>
        <row r="82">
          <cell r="A82" t="str">
            <v>ECG-272</v>
          </cell>
          <cell r="B82">
            <v>14</v>
          </cell>
          <cell r="C82" t="str">
            <v>Transistor ECG272</v>
          </cell>
          <cell r="D82">
            <v>124</v>
          </cell>
          <cell r="E82">
            <v>296</v>
          </cell>
          <cell r="F82">
            <v>165</v>
          </cell>
          <cell r="G82">
            <v>330</v>
          </cell>
          <cell r="H82">
            <v>225</v>
          </cell>
          <cell r="I82">
            <v>249</v>
          </cell>
          <cell r="J82">
            <v>1389</v>
          </cell>
        </row>
        <row r="83">
          <cell r="A83" t="str">
            <v>ECG-282</v>
          </cell>
          <cell r="B83">
            <v>8</v>
          </cell>
          <cell r="C83" t="str">
            <v>Transistor ECG282</v>
          </cell>
          <cell r="D83">
            <v>292</v>
          </cell>
          <cell r="E83">
            <v>177</v>
          </cell>
          <cell r="F83">
            <v>169</v>
          </cell>
          <cell r="G83">
            <v>176</v>
          </cell>
          <cell r="H83">
            <v>256</v>
          </cell>
          <cell r="I83">
            <v>321</v>
          </cell>
          <cell r="J83">
            <v>1391</v>
          </cell>
        </row>
        <row r="84">
          <cell r="A84" t="str">
            <v>ECG-283</v>
          </cell>
          <cell r="B84">
            <v>9.26</v>
          </cell>
          <cell r="C84" t="str">
            <v>Transistor ECG283</v>
          </cell>
          <cell r="D84">
            <v>198</v>
          </cell>
          <cell r="E84">
            <v>58</v>
          </cell>
          <cell r="F84">
            <v>106</v>
          </cell>
          <cell r="G84">
            <v>344</v>
          </cell>
          <cell r="H84">
            <v>16</v>
          </cell>
          <cell r="I84">
            <v>246</v>
          </cell>
          <cell r="J84">
            <v>968</v>
          </cell>
        </row>
        <row r="85">
          <cell r="A85" t="str">
            <v>ECG-287</v>
          </cell>
          <cell r="B85">
            <v>0.95</v>
          </cell>
          <cell r="C85" t="str">
            <v>Transistor ECG287</v>
          </cell>
          <cell r="D85">
            <v>310</v>
          </cell>
          <cell r="E85">
            <v>210</v>
          </cell>
          <cell r="F85">
            <v>116</v>
          </cell>
          <cell r="G85">
            <v>51</v>
          </cell>
          <cell r="H85">
            <v>49</v>
          </cell>
          <cell r="I85">
            <v>114</v>
          </cell>
          <cell r="J85">
            <v>850</v>
          </cell>
        </row>
        <row r="86">
          <cell r="A86" t="str">
            <v>ECG-289A</v>
          </cell>
          <cell r="B86">
            <v>1.28</v>
          </cell>
          <cell r="C86" t="str">
            <v>Transistor ECG289A</v>
          </cell>
          <cell r="D86">
            <v>257</v>
          </cell>
          <cell r="E86">
            <v>156</v>
          </cell>
          <cell r="F86">
            <v>125</v>
          </cell>
          <cell r="G86">
            <v>224</v>
          </cell>
          <cell r="H86">
            <v>89</v>
          </cell>
          <cell r="I86">
            <v>189</v>
          </cell>
          <cell r="J86">
            <v>1040</v>
          </cell>
        </row>
        <row r="87">
          <cell r="A87" t="str">
            <v>ECG-290A</v>
          </cell>
          <cell r="B87">
            <v>1.32</v>
          </cell>
          <cell r="C87" t="str">
            <v>Transistor ECG290A</v>
          </cell>
          <cell r="D87">
            <v>353</v>
          </cell>
          <cell r="E87">
            <v>346</v>
          </cell>
          <cell r="F87">
            <v>251</v>
          </cell>
          <cell r="G87">
            <v>321</v>
          </cell>
          <cell r="H87">
            <v>153</v>
          </cell>
          <cell r="I87">
            <v>282</v>
          </cell>
          <cell r="J87">
            <v>1706</v>
          </cell>
        </row>
        <row r="88">
          <cell r="A88" t="str">
            <v>ECG-312</v>
          </cell>
          <cell r="B88">
            <v>1.21</v>
          </cell>
          <cell r="C88" t="str">
            <v>Transistor ECG312</v>
          </cell>
          <cell r="D88">
            <v>78</v>
          </cell>
          <cell r="E88">
            <v>176</v>
          </cell>
          <cell r="F88">
            <v>277</v>
          </cell>
          <cell r="G88">
            <v>190</v>
          </cell>
          <cell r="H88">
            <v>38</v>
          </cell>
          <cell r="I88">
            <v>258</v>
          </cell>
          <cell r="J88">
            <v>1017</v>
          </cell>
        </row>
        <row r="89">
          <cell r="A89" t="str">
            <v>ECG-373</v>
          </cell>
          <cell r="B89">
            <v>1.78</v>
          </cell>
          <cell r="C89" t="str">
            <v>Transistor ECG373</v>
          </cell>
          <cell r="D89">
            <v>309</v>
          </cell>
          <cell r="E89">
            <v>230</v>
          </cell>
          <cell r="F89">
            <v>21</v>
          </cell>
          <cell r="G89">
            <v>297</v>
          </cell>
          <cell r="H89">
            <v>207</v>
          </cell>
          <cell r="I89">
            <v>197</v>
          </cell>
          <cell r="J89">
            <v>1261</v>
          </cell>
        </row>
        <row r="90">
          <cell r="A90" t="str">
            <v>ECG-374</v>
          </cell>
          <cell r="B90">
            <v>1.96</v>
          </cell>
          <cell r="C90" t="str">
            <v>Transistor ECG374</v>
          </cell>
          <cell r="D90">
            <v>227</v>
          </cell>
          <cell r="E90">
            <v>180</v>
          </cell>
          <cell r="F90">
            <v>312</v>
          </cell>
          <cell r="G90">
            <v>80</v>
          </cell>
          <cell r="H90">
            <v>150</v>
          </cell>
          <cell r="I90">
            <v>40</v>
          </cell>
          <cell r="J90">
            <v>989</v>
          </cell>
        </row>
        <row r="91">
          <cell r="A91" t="str">
            <v>ECG-766</v>
          </cell>
          <cell r="B91">
            <v>0.75</v>
          </cell>
          <cell r="C91" t="str">
            <v>Zero Voltage Switch</v>
          </cell>
          <cell r="D91">
            <v>169</v>
          </cell>
          <cell r="E91">
            <v>65</v>
          </cell>
          <cell r="F91">
            <v>129</v>
          </cell>
          <cell r="G91">
            <v>325</v>
          </cell>
          <cell r="H91">
            <v>186</v>
          </cell>
          <cell r="I91">
            <v>251</v>
          </cell>
          <cell r="J91">
            <v>1125</v>
          </cell>
        </row>
        <row r="92">
          <cell r="A92" t="str">
            <v>ECG-923D</v>
          </cell>
          <cell r="B92">
            <v>1.35</v>
          </cell>
          <cell r="C92" t="str">
            <v>Voltage Regulator</v>
          </cell>
          <cell r="D92">
            <v>251</v>
          </cell>
          <cell r="E92">
            <v>96</v>
          </cell>
          <cell r="F92">
            <v>337</v>
          </cell>
          <cell r="G92">
            <v>350</v>
          </cell>
          <cell r="H92">
            <v>171</v>
          </cell>
          <cell r="I92">
            <v>93</v>
          </cell>
          <cell r="J92">
            <v>1298</v>
          </cell>
        </row>
        <row r="93">
          <cell r="A93" t="str">
            <v>ECG-966</v>
          </cell>
          <cell r="B93">
            <v>3.54</v>
          </cell>
          <cell r="C93" t="str">
            <v>Voltage Regulator</v>
          </cell>
          <cell r="D93">
            <v>16</v>
          </cell>
          <cell r="E93">
            <v>177</v>
          </cell>
          <cell r="F93">
            <v>174</v>
          </cell>
          <cell r="G93">
            <v>298</v>
          </cell>
          <cell r="H93">
            <v>303</v>
          </cell>
          <cell r="I93">
            <v>343</v>
          </cell>
          <cell r="J93">
            <v>1311</v>
          </cell>
        </row>
        <row r="94">
          <cell r="A94" t="str">
            <v>FUSE-06</v>
          </cell>
          <cell r="B94">
            <v>1</v>
          </cell>
          <cell r="C94" t="str">
            <v>FUSE-SLO BLOW-Fuse</v>
          </cell>
          <cell r="D94">
            <v>52</v>
          </cell>
          <cell r="E94">
            <v>53</v>
          </cell>
          <cell r="F94">
            <v>41</v>
          </cell>
          <cell r="G94">
            <v>117</v>
          </cell>
          <cell r="H94">
            <v>244</v>
          </cell>
          <cell r="I94">
            <v>148</v>
          </cell>
          <cell r="J94">
            <v>655</v>
          </cell>
        </row>
        <row r="95">
          <cell r="A95" t="str">
            <v>FUSE-07</v>
          </cell>
          <cell r="B95">
            <v>1</v>
          </cell>
          <cell r="C95" t="str">
            <v xml:space="preserve">FUSE-LAB FUSE </v>
          </cell>
          <cell r="D95">
            <v>247</v>
          </cell>
          <cell r="E95">
            <v>236</v>
          </cell>
          <cell r="F95">
            <v>50</v>
          </cell>
          <cell r="G95">
            <v>131</v>
          </cell>
          <cell r="H95">
            <v>308</v>
          </cell>
          <cell r="I95">
            <v>55</v>
          </cell>
          <cell r="J95">
            <v>1027</v>
          </cell>
        </row>
        <row r="96">
          <cell r="A96" t="str">
            <v>FUSE-1/16</v>
          </cell>
          <cell r="B96">
            <v>0.85</v>
          </cell>
          <cell r="C96" t="str">
            <v>FUSE-AGA Fuse</v>
          </cell>
          <cell r="D96">
            <v>283</v>
          </cell>
          <cell r="E96">
            <v>340</v>
          </cell>
          <cell r="F96">
            <v>317</v>
          </cell>
          <cell r="G96">
            <v>104</v>
          </cell>
          <cell r="H96">
            <v>166</v>
          </cell>
          <cell r="I96">
            <v>187</v>
          </cell>
          <cell r="J96">
            <v>1397</v>
          </cell>
        </row>
        <row r="97">
          <cell r="A97" t="str">
            <v>FUSE-agx</v>
          </cell>
          <cell r="B97">
            <v>1.1100000000000001</v>
          </cell>
          <cell r="C97" t="str">
            <v>FUSE-agx fuse 1.11</v>
          </cell>
          <cell r="D97">
            <v>150</v>
          </cell>
          <cell r="E97">
            <v>132</v>
          </cell>
          <cell r="F97">
            <v>267</v>
          </cell>
          <cell r="G97">
            <v>285</v>
          </cell>
          <cell r="H97">
            <v>218</v>
          </cell>
          <cell r="I97">
            <v>166</v>
          </cell>
          <cell r="J97">
            <v>1218</v>
          </cell>
        </row>
        <row r="98">
          <cell r="A98" t="str">
            <v>FUSE-HOLDER</v>
          </cell>
          <cell r="B98">
            <v>1.5</v>
          </cell>
          <cell r="C98" t="str">
            <v xml:space="preserve">FUSE-Panel Mount Fuse Holder </v>
          </cell>
          <cell r="D98">
            <v>286</v>
          </cell>
          <cell r="E98">
            <v>149</v>
          </cell>
          <cell r="F98">
            <v>273</v>
          </cell>
          <cell r="G98">
            <v>289</v>
          </cell>
          <cell r="H98">
            <v>16</v>
          </cell>
          <cell r="I98">
            <v>101</v>
          </cell>
          <cell r="J98">
            <v>1114</v>
          </cell>
        </row>
        <row r="99">
          <cell r="A99" t="str">
            <v>FUSE-HOLDER,</v>
          </cell>
          <cell r="B99">
            <v>1.38</v>
          </cell>
          <cell r="C99" t="str">
            <v xml:space="preserve">FUSE-Chassis Mount Fuse Holder </v>
          </cell>
          <cell r="D99">
            <v>4</v>
          </cell>
          <cell r="E99">
            <v>97</v>
          </cell>
          <cell r="F99">
            <v>211</v>
          </cell>
          <cell r="G99">
            <v>230</v>
          </cell>
          <cell r="H99">
            <v>0</v>
          </cell>
          <cell r="I99">
            <v>324</v>
          </cell>
          <cell r="J99">
            <v>866</v>
          </cell>
        </row>
        <row r="100">
          <cell r="A100" t="str">
            <v>FUSE-NON</v>
          </cell>
          <cell r="B100">
            <v>1.75</v>
          </cell>
          <cell r="C100" t="str">
            <v>FUSE-All Sizes of NON-XX 2-inch Fuses</v>
          </cell>
          <cell r="D100">
            <v>214</v>
          </cell>
          <cell r="E100">
            <v>290</v>
          </cell>
          <cell r="F100">
            <v>206</v>
          </cell>
          <cell r="G100">
            <v>156</v>
          </cell>
          <cell r="H100">
            <v>333</v>
          </cell>
          <cell r="I100">
            <v>181</v>
          </cell>
          <cell r="J100">
            <v>1380</v>
          </cell>
        </row>
        <row r="101">
          <cell r="A101" t="str">
            <v>FUSE-PICO</v>
          </cell>
          <cell r="B101">
            <v>0.6</v>
          </cell>
          <cell r="C101" t="str">
            <v>FUSE-All Current Ratings</v>
          </cell>
          <cell r="D101">
            <v>46</v>
          </cell>
          <cell r="E101">
            <v>219</v>
          </cell>
          <cell r="F101">
            <v>273</v>
          </cell>
          <cell r="G101">
            <v>30</v>
          </cell>
          <cell r="H101">
            <v>165</v>
          </cell>
          <cell r="I101">
            <v>344</v>
          </cell>
          <cell r="J101">
            <v>1077</v>
          </cell>
        </row>
        <row r="102">
          <cell r="A102" t="str">
            <v>GEAR-LRG</v>
          </cell>
          <cell r="B102">
            <v>3</v>
          </cell>
          <cell r="C102" t="str">
            <v xml:space="preserve">GEAR or PULLEY LARGE &gt;3 </v>
          </cell>
          <cell r="D102">
            <v>204</v>
          </cell>
          <cell r="E102">
            <v>195</v>
          </cell>
          <cell r="F102">
            <v>193</v>
          </cell>
          <cell r="G102">
            <v>269</v>
          </cell>
          <cell r="H102">
            <v>213</v>
          </cell>
          <cell r="I102">
            <v>186</v>
          </cell>
          <cell r="J102">
            <v>1260</v>
          </cell>
        </row>
        <row r="103">
          <cell r="A103" t="str">
            <v>GEAR-MED</v>
          </cell>
          <cell r="B103">
            <v>2</v>
          </cell>
          <cell r="C103" t="str">
            <v xml:space="preserve">GEAR or PULLEY MEDIUM 1-3 </v>
          </cell>
          <cell r="D103">
            <v>187</v>
          </cell>
          <cell r="E103">
            <v>352</v>
          </cell>
          <cell r="F103">
            <v>134</v>
          </cell>
          <cell r="G103">
            <v>172</v>
          </cell>
          <cell r="H103">
            <v>124</v>
          </cell>
          <cell r="I103">
            <v>215</v>
          </cell>
          <cell r="J103">
            <v>1184</v>
          </cell>
        </row>
        <row r="104">
          <cell r="A104" t="str">
            <v>GEAR-SM</v>
          </cell>
          <cell r="B104">
            <v>1</v>
          </cell>
          <cell r="C104" t="str">
            <v xml:space="preserve">GEAR or PULLEY SMALL &lt;1 </v>
          </cell>
          <cell r="D104">
            <v>57</v>
          </cell>
          <cell r="E104">
            <v>302</v>
          </cell>
          <cell r="F104">
            <v>59</v>
          </cell>
          <cell r="G104">
            <v>166</v>
          </cell>
          <cell r="H104">
            <v>34</v>
          </cell>
          <cell r="I104">
            <v>274</v>
          </cell>
          <cell r="J104">
            <v>892</v>
          </cell>
        </row>
        <row r="105">
          <cell r="A105" t="str">
            <v>GLUE EPOXY</v>
          </cell>
          <cell r="B105">
            <v>2.59</v>
          </cell>
          <cell r="C105" t="str">
            <v xml:space="preserve">5min Epoxy DEVCON </v>
          </cell>
          <cell r="D105">
            <v>176</v>
          </cell>
          <cell r="E105">
            <v>17</v>
          </cell>
          <cell r="F105">
            <v>98</v>
          </cell>
          <cell r="G105">
            <v>80</v>
          </cell>
          <cell r="H105">
            <v>218</v>
          </cell>
          <cell r="I105">
            <v>137</v>
          </cell>
          <cell r="J105">
            <v>726</v>
          </cell>
        </row>
        <row r="106">
          <cell r="A106" t="str">
            <v>HEADER WW-F</v>
          </cell>
          <cell r="B106">
            <v>0.01</v>
          </cell>
          <cell r="C106" t="str">
            <v xml:space="preserve">SINGLE INLINE WIREWRAP SOCKET Female </v>
          </cell>
          <cell r="D106">
            <v>60</v>
          </cell>
          <cell r="E106">
            <v>69</v>
          </cell>
          <cell r="F106">
            <v>225</v>
          </cell>
          <cell r="G106">
            <v>23</v>
          </cell>
          <cell r="H106">
            <v>177</v>
          </cell>
          <cell r="I106">
            <v>65</v>
          </cell>
          <cell r="J106">
            <v>619</v>
          </cell>
        </row>
        <row r="107">
          <cell r="A107" t="str">
            <v>HEADER WW-M</v>
          </cell>
          <cell r="B107">
            <v>0.02</v>
          </cell>
          <cell r="C107" t="str">
            <v>SINGLE INLINE WIREWRAP HEADER</v>
          </cell>
          <cell r="D107">
            <v>190</v>
          </cell>
          <cell r="E107">
            <v>96</v>
          </cell>
          <cell r="F107">
            <v>105</v>
          </cell>
          <cell r="G107">
            <v>270</v>
          </cell>
          <cell r="H107">
            <v>158</v>
          </cell>
          <cell r="I107">
            <v>70</v>
          </cell>
          <cell r="J107">
            <v>889</v>
          </cell>
        </row>
        <row r="108">
          <cell r="A108" t="str">
            <v>HEADER5</v>
          </cell>
          <cell r="B108">
            <v>0.03</v>
          </cell>
          <cell r="C108" t="str">
            <v xml:space="preserve">SINGLE INLINE SOCKET (PER PIN) </v>
          </cell>
          <cell r="D108">
            <v>57</v>
          </cell>
          <cell r="E108">
            <v>170</v>
          </cell>
          <cell r="F108">
            <v>58</v>
          </cell>
          <cell r="G108">
            <v>237</v>
          </cell>
          <cell r="H108">
            <v>211</v>
          </cell>
          <cell r="I108">
            <v>105</v>
          </cell>
          <cell r="J108">
            <v>838</v>
          </cell>
        </row>
        <row r="109">
          <cell r="A109" t="str">
            <v>HEADER6</v>
          </cell>
          <cell r="B109">
            <v>0.03</v>
          </cell>
          <cell r="C109" t="str">
            <v xml:space="preserve">SINGLE INLINE HEADER (PER PIN) </v>
          </cell>
          <cell r="D109">
            <v>235</v>
          </cell>
          <cell r="E109">
            <v>20</v>
          </cell>
          <cell r="F109">
            <v>324</v>
          </cell>
          <cell r="G109">
            <v>91</v>
          </cell>
          <cell r="H109">
            <v>118</v>
          </cell>
          <cell r="I109">
            <v>295</v>
          </cell>
          <cell r="J109">
            <v>1083</v>
          </cell>
        </row>
        <row r="110">
          <cell r="A110" t="str">
            <v>HEADER7</v>
          </cell>
          <cell r="B110">
            <v>0.1</v>
          </cell>
          <cell r="C110" t="str">
            <v>SINGLE RIGHT-ANGLE HEADER (</v>
          </cell>
          <cell r="D110">
            <v>152</v>
          </cell>
          <cell r="E110">
            <v>261</v>
          </cell>
          <cell r="F110">
            <v>351</v>
          </cell>
          <cell r="G110">
            <v>20</v>
          </cell>
          <cell r="H110">
            <v>57</v>
          </cell>
          <cell r="I110">
            <v>93</v>
          </cell>
          <cell r="J110">
            <v>934</v>
          </cell>
        </row>
        <row r="111">
          <cell r="A111" t="str">
            <v>HOSE CLAMP,,</v>
          </cell>
          <cell r="B111">
            <v>0.63</v>
          </cell>
          <cell r="C111" t="str">
            <v>Large</v>
          </cell>
          <cell r="D111">
            <v>304</v>
          </cell>
          <cell r="E111">
            <v>42</v>
          </cell>
          <cell r="F111">
            <v>60</v>
          </cell>
          <cell r="G111">
            <v>282</v>
          </cell>
          <cell r="H111">
            <v>322</v>
          </cell>
          <cell r="I111">
            <v>218</v>
          </cell>
          <cell r="J111">
            <v>1228</v>
          </cell>
        </row>
        <row r="112">
          <cell r="A112" t="str">
            <v>INDUCTO SM</v>
          </cell>
          <cell r="B112">
            <v>0.1</v>
          </cell>
          <cell r="C112" t="str">
            <v xml:space="preserve">INDUCTOR Surface Mount </v>
          </cell>
          <cell r="D112">
            <v>260</v>
          </cell>
          <cell r="E112">
            <v>107</v>
          </cell>
          <cell r="F112">
            <v>165</v>
          </cell>
          <cell r="G112">
            <v>190</v>
          </cell>
          <cell r="H112">
            <v>81</v>
          </cell>
          <cell r="I112">
            <v>9</v>
          </cell>
          <cell r="J112">
            <v>812</v>
          </cell>
        </row>
        <row r="113">
          <cell r="A113" t="str">
            <v>INDUCTO1</v>
          </cell>
          <cell r="B113">
            <v>5</v>
          </cell>
          <cell r="C113" t="str">
            <v xml:space="preserve">INDUCTOR &gt; 2H IND </v>
          </cell>
          <cell r="D113">
            <v>267</v>
          </cell>
          <cell r="E113">
            <v>49</v>
          </cell>
          <cell r="F113">
            <v>295</v>
          </cell>
          <cell r="G113">
            <v>79</v>
          </cell>
          <cell r="H113">
            <v>330</v>
          </cell>
          <cell r="I113">
            <v>281</v>
          </cell>
          <cell r="J113">
            <v>1301</v>
          </cell>
        </row>
        <row r="114">
          <cell r="A114" t="str">
            <v>INDUCTO2</v>
          </cell>
          <cell r="B114">
            <v>0.75</v>
          </cell>
          <cell r="C114" t="str">
            <v xml:space="preserve">&lt; 200MH INDUCTOR </v>
          </cell>
          <cell r="D114">
            <v>47</v>
          </cell>
          <cell r="E114">
            <v>144</v>
          </cell>
          <cell r="F114">
            <v>17</v>
          </cell>
          <cell r="G114">
            <v>176</v>
          </cell>
          <cell r="H114">
            <v>92</v>
          </cell>
          <cell r="I114">
            <v>298</v>
          </cell>
          <cell r="J114">
            <v>774</v>
          </cell>
        </row>
        <row r="115">
          <cell r="A115" t="str">
            <v>INDUCTO3</v>
          </cell>
          <cell r="B115">
            <v>1.5</v>
          </cell>
          <cell r="C115" t="str">
            <v xml:space="preserve">&lt; 1H INDUCTOR </v>
          </cell>
          <cell r="D115">
            <v>232</v>
          </cell>
          <cell r="E115">
            <v>324</v>
          </cell>
          <cell r="F115">
            <v>190</v>
          </cell>
          <cell r="G115">
            <v>37</v>
          </cell>
          <cell r="H115">
            <v>38</v>
          </cell>
          <cell r="I115">
            <v>44</v>
          </cell>
          <cell r="J115">
            <v>865</v>
          </cell>
        </row>
        <row r="116">
          <cell r="A116" t="str">
            <v>INDUCTO4</v>
          </cell>
          <cell r="B116">
            <v>2</v>
          </cell>
          <cell r="C116" t="str">
            <v xml:space="preserve">&lt; 2H INDUCTOR </v>
          </cell>
          <cell r="D116">
            <v>28</v>
          </cell>
          <cell r="E116">
            <v>290</v>
          </cell>
          <cell r="F116">
            <v>216</v>
          </cell>
          <cell r="G116">
            <v>59</v>
          </cell>
          <cell r="H116">
            <v>132</v>
          </cell>
          <cell r="I116">
            <v>80</v>
          </cell>
          <cell r="J116">
            <v>805</v>
          </cell>
        </row>
        <row r="117">
          <cell r="A117" t="str">
            <v>INDUCTOR</v>
          </cell>
          <cell r="B117">
            <v>1</v>
          </cell>
          <cell r="C117" t="str">
            <v xml:space="preserve">&lt; 500MH INDUCTOR </v>
          </cell>
          <cell r="D117">
            <v>77</v>
          </cell>
          <cell r="E117">
            <v>220</v>
          </cell>
          <cell r="F117">
            <v>86</v>
          </cell>
          <cell r="G117">
            <v>215</v>
          </cell>
          <cell r="H117">
            <v>103</v>
          </cell>
          <cell r="I117">
            <v>110</v>
          </cell>
          <cell r="J117">
            <v>811</v>
          </cell>
        </row>
        <row r="118">
          <cell r="A118" t="str">
            <v>KNOB3</v>
          </cell>
          <cell r="B118">
            <v>2</v>
          </cell>
          <cell r="C118" t="str">
            <v>ALUMINUM KNOB</v>
          </cell>
          <cell r="D118">
            <v>1</v>
          </cell>
          <cell r="E118">
            <v>176</v>
          </cell>
          <cell r="F118">
            <v>211</v>
          </cell>
          <cell r="G118">
            <v>85</v>
          </cell>
          <cell r="H118">
            <v>186</v>
          </cell>
          <cell r="I118">
            <v>242</v>
          </cell>
          <cell r="J118">
            <v>901</v>
          </cell>
        </row>
        <row r="119">
          <cell r="A119" t="str">
            <v>knob-ctr</v>
          </cell>
          <cell r="B119">
            <v>3</v>
          </cell>
          <cell r="C119" t="str">
            <v>14 TURN COUNTER KNOB</v>
          </cell>
          <cell r="D119">
            <v>142</v>
          </cell>
          <cell r="E119">
            <v>302</v>
          </cell>
          <cell r="F119">
            <v>255</v>
          </cell>
          <cell r="G119">
            <v>315</v>
          </cell>
          <cell r="H119">
            <v>476</v>
          </cell>
          <cell r="I119">
            <v>443</v>
          </cell>
          <cell r="J119">
            <v>1933</v>
          </cell>
        </row>
        <row r="120">
          <cell r="A120" t="str">
            <v>L165</v>
          </cell>
          <cell r="B120">
            <v>1.38</v>
          </cell>
          <cell r="C120" t="str">
            <v xml:space="preserve">3 AMP OP AMP L165 </v>
          </cell>
          <cell r="D120">
            <v>16</v>
          </cell>
          <cell r="E120">
            <v>83</v>
          </cell>
          <cell r="F120">
            <v>92</v>
          </cell>
          <cell r="G120">
            <v>95</v>
          </cell>
          <cell r="H120">
            <v>275</v>
          </cell>
          <cell r="I120">
            <v>89</v>
          </cell>
          <cell r="J120">
            <v>650</v>
          </cell>
        </row>
        <row r="121">
          <cell r="A121" t="str">
            <v>LED-1</v>
          </cell>
          <cell r="B121">
            <v>2.75</v>
          </cell>
          <cell r="C121" t="str">
            <v xml:space="preserve">LED-Dual-Digit LED Disp </v>
          </cell>
          <cell r="D121">
            <v>238</v>
          </cell>
          <cell r="E121">
            <v>116</v>
          </cell>
          <cell r="F121">
            <v>86</v>
          </cell>
          <cell r="G121">
            <v>270</v>
          </cell>
          <cell r="H121">
            <v>336</v>
          </cell>
          <cell r="I121">
            <v>168</v>
          </cell>
          <cell r="J121">
            <v>1214</v>
          </cell>
        </row>
        <row r="122">
          <cell r="A122" t="str">
            <v>LED-2</v>
          </cell>
          <cell r="B122">
            <v>0.56000000000000005</v>
          </cell>
          <cell r="C122" t="str">
            <v xml:space="preserve">LED-SCREW-ON LED MOUNT </v>
          </cell>
          <cell r="D122">
            <v>124</v>
          </cell>
          <cell r="E122">
            <v>326</v>
          </cell>
          <cell r="F122">
            <v>354</v>
          </cell>
          <cell r="G122">
            <v>257</v>
          </cell>
          <cell r="H122">
            <v>39</v>
          </cell>
          <cell r="I122">
            <v>101</v>
          </cell>
          <cell r="J122">
            <v>1201</v>
          </cell>
        </row>
        <row r="123">
          <cell r="A123" t="str">
            <v>LED-3</v>
          </cell>
          <cell r="B123">
            <v>0.1</v>
          </cell>
          <cell r="C123" t="str">
            <v xml:space="preserve">LED-PLASTIC LED MOUNT RING </v>
          </cell>
          <cell r="D123">
            <v>86</v>
          </cell>
          <cell r="E123">
            <v>194</v>
          </cell>
          <cell r="F123">
            <v>61</v>
          </cell>
          <cell r="G123">
            <v>81</v>
          </cell>
          <cell r="H123">
            <v>121</v>
          </cell>
          <cell r="I123">
            <v>176</v>
          </cell>
          <cell r="J123">
            <v>719</v>
          </cell>
        </row>
        <row r="124">
          <cell r="A124" t="str">
            <v>LED-555-4003</v>
          </cell>
          <cell r="B124">
            <v>3.74</v>
          </cell>
          <cell r="C124" t="str">
            <v>LED-Circuit Board Indicator (Red)</v>
          </cell>
          <cell r="D124">
            <v>80</v>
          </cell>
          <cell r="E124">
            <v>353</v>
          </cell>
          <cell r="F124">
            <v>99</v>
          </cell>
          <cell r="G124">
            <v>151</v>
          </cell>
          <cell r="H124">
            <v>1</v>
          </cell>
          <cell r="I124">
            <v>113</v>
          </cell>
          <cell r="J124">
            <v>797</v>
          </cell>
        </row>
        <row r="125">
          <cell r="A125" t="str">
            <v>LED-7-SEG</v>
          </cell>
          <cell r="B125">
            <v>2.21</v>
          </cell>
          <cell r="C125" t="str">
            <v>Dual 7-Segment Display</v>
          </cell>
          <cell r="D125">
            <v>263</v>
          </cell>
          <cell r="E125">
            <v>50</v>
          </cell>
          <cell r="F125">
            <v>240</v>
          </cell>
          <cell r="G125">
            <v>22</v>
          </cell>
          <cell r="H125">
            <v>350</v>
          </cell>
          <cell r="I125">
            <v>412</v>
          </cell>
          <cell r="J125">
            <v>1337</v>
          </cell>
        </row>
        <row r="126">
          <cell r="A126" t="str">
            <v>LED-COLORED</v>
          </cell>
          <cell r="B126">
            <v>0.5</v>
          </cell>
          <cell r="C126" t="str">
            <v>LEDs-Orange</v>
          </cell>
          <cell r="D126">
            <v>128</v>
          </cell>
          <cell r="E126">
            <v>85</v>
          </cell>
          <cell r="F126">
            <v>268</v>
          </cell>
          <cell r="G126">
            <v>338</v>
          </cell>
          <cell r="H126">
            <v>78</v>
          </cell>
          <cell r="I126">
            <v>333</v>
          </cell>
          <cell r="J126">
            <v>1230</v>
          </cell>
        </row>
        <row r="127">
          <cell r="A127" t="str">
            <v>LED-DUAL TRP</v>
          </cell>
          <cell r="B127">
            <v>0.45</v>
          </cell>
          <cell r="C127" t="str">
            <v>LED-Dual or Tripple LED Red/Green</v>
          </cell>
          <cell r="D127">
            <v>88</v>
          </cell>
          <cell r="E127">
            <v>299</v>
          </cell>
          <cell r="F127">
            <v>251</v>
          </cell>
          <cell r="G127">
            <v>63</v>
          </cell>
          <cell r="H127">
            <v>57</v>
          </cell>
          <cell r="I127">
            <v>148</v>
          </cell>
          <cell r="J127">
            <v>906</v>
          </cell>
        </row>
        <row r="128">
          <cell r="A128" t="str">
            <v>LED-INFRARED</v>
          </cell>
          <cell r="B128">
            <v>1.65</v>
          </cell>
          <cell r="C128" t="str">
            <v xml:space="preserve">LED-Infrared IF LED </v>
          </cell>
          <cell r="D128">
            <v>78</v>
          </cell>
          <cell r="E128">
            <v>25</v>
          </cell>
          <cell r="F128">
            <v>95</v>
          </cell>
          <cell r="G128">
            <v>73</v>
          </cell>
          <cell r="H128">
            <v>72</v>
          </cell>
          <cell r="I128">
            <v>220</v>
          </cell>
          <cell r="J128">
            <v>563</v>
          </cell>
        </row>
        <row r="129">
          <cell r="A129" t="str">
            <v>LED-LED SMD</v>
          </cell>
          <cell r="B129">
            <v>0.1</v>
          </cell>
          <cell r="C129" t="str">
            <v>LED-Surface Mount LEDs all colors</v>
          </cell>
          <cell r="D129">
            <v>12</v>
          </cell>
          <cell r="E129">
            <v>354</v>
          </cell>
          <cell r="F129">
            <v>3</v>
          </cell>
          <cell r="G129">
            <v>186</v>
          </cell>
          <cell r="H129">
            <v>220</v>
          </cell>
          <cell r="I129">
            <v>213</v>
          </cell>
          <cell r="J129">
            <v>988</v>
          </cell>
        </row>
        <row r="130">
          <cell r="A130" t="str">
            <v>LED-RECIEVER</v>
          </cell>
          <cell r="B130">
            <v>4.66</v>
          </cell>
          <cell r="C130" t="str">
            <v xml:space="preserve">LED-NON IR 440nm LED reciever (980-0069) </v>
          </cell>
          <cell r="D130">
            <v>43</v>
          </cell>
          <cell r="E130">
            <v>27</v>
          </cell>
          <cell r="F130">
            <v>240</v>
          </cell>
          <cell r="G130">
            <v>78</v>
          </cell>
          <cell r="H130">
            <v>342</v>
          </cell>
          <cell r="I130">
            <v>353</v>
          </cell>
          <cell r="J130">
            <v>1083</v>
          </cell>
        </row>
        <row r="131">
          <cell r="A131" t="str">
            <v>LED-RED</v>
          </cell>
          <cell r="B131">
            <v>0.12</v>
          </cell>
          <cell r="C131" t="str">
            <v xml:space="preserve">LED-Red LED </v>
          </cell>
          <cell r="D131">
            <v>199</v>
          </cell>
          <cell r="E131">
            <v>100</v>
          </cell>
          <cell r="F131">
            <v>246</v>
          </cell>
          <cell r="G131">
            <v>26</v>
          </cell>
          <cell r="H131">
            <v>119</v>
          </cell>
          <cell r="I131">
            <v>266</v>
          </cell>
          <cell r="J131">
            <v>956</v>
          </cell>
        </row>
        <row r="132">
          <cell r="A132" t="str">
            <v>LED-SUPER BR</v>
          </cell>
          <cell r="B132">
            <v>0.85</v>
          </cell>
          <cell r="C132" t="str">
            <v>LED-SUPER BRIGHT LEDs</v>
          </cell>
          <cell r="D132">
            <v>123</v>
          </cell>
          <cell r="E132">
            <v>132</v>
          </cell>
          <cell r="F132">
            <v>265</v>
          </cell>
          <cell r="G132">
            <v>326</v>
          </cell>
          <cell r="H132">
            <v>168</v>
          </cell>
          <cell r="I132">
            <v>181</v>
          </cell>
          <cell r="J132">
            <v>1195</v>
          </cell>
        </row>
        <row r="133">
          <cell r="A133" t="str">
            <v>LED-TIL311</v>
          </cell>
          <cell r="B133">
            <v>1</v>
          </cell>
          <cell r="C133" t="str">
            <v>LED-Hexadecimal Display</v>
          </cell>
          <cell r="D133">
            <v>200</v>
          </cell>
          <cell r="E133">
            <v>300</v>
          </cell>
          <cell r="F133">
            <v>252</v>
          </cell>
          <cell r="G133">
            <v>235</v>
          </cell>
          <cell r="H133">
            <v>187</v>
          </cell>
          <cell r="I133">
            <v>86</v>
          </cell>
          <cell r="J133">
            <v>1260</v>
          </cell>
        </row>
        <row r="134">
          <cell r="A134" t="str">
            <v>LED-WHITE</v>
          </cell>
          <cell r="B134">
            <v>0.6</v>
          </cell>
          <cell r="C134" t="str">
            <v xml:space="preserve">LED-white 5mm LED </v>
          </cell>
          <cell r="D134">
            <v>262</v>
          </cell>
          <cell r="E134">
            <v>227</v>
          </cell>
          <cell r="F134">
            <v>34</v>
          </cell>
          <cell r="G134">
            <v>218</v>
          </cell>
          <cell r="H134">
            <v>64</v>
          </cell>
          <cell r="I134">
            <v>147</v>
          </cell>
          <cell r="J134">
            <v>952</v>
          </cell>
        </row>
        <row r="135">
          <cell r="A135" t="str">
            <v>LED-WHITE SM</v>
          </cell>
          <cell r="B135">
            <v>2.78</v>
          </cell>
          <cell r="C135" t="str">
            <v xml:space="preserve">LED-Surface Mount LED White 2.8x2 mm 150 MCD </v>
          </cell>
          <cell r="D135">
            <v>235</v>
          </cell>
          <cell r="E135">
            <v>23</v>
          </cell>
          <cell r="F135">
            <v>33</v>
          </cell>
          <cell r="G135">
            <v>144</v>
          </cell>
          <cell r="H135">
            <v>99</v>
          </cell>
          <cell r="I135">
            <v>269</v>
          </cell>
          <cell r="J135">
            <v>803</v>
          </cell>
        </row>
        <row r="136">
          <cell r="A136" t="str">
            <v>LED-WHITE Sr</v>
          </cell>
          <cell r="B136">
            <v>2.5299999999999998</v>
          </cell>
          <cell r="C136" t="str">
            <v xml:space="preserve">LED-Sr. Proj. White LED </v>
          </cell>
          <cell r="D136">
            <v>85</v>
          </cell>
          <cell r="E136">
            <v>325</v>
          </cell>
          <cell r="F136">
            <v>133</v>
          </cell>
          <cell r="G136">
            <v>249</v>
          </cell>
          <cell r="H136">
            <v>98</v>
          </cell>
          <cell r="I136">
            <v>79</v>
          </cell>
          <cell r="J136">
            <v>969</v>
          </cell>
        </row>
        <row r="137">
          <cell r="A137" t="str">
            <v>LM104</v>
          </cell>
          <cell r="B137">
            <v>1</v>
          </cell>
          <cell r="C137" t="str">
            <v>Voltage Regulator</v>
          </cell>
          <cell r="D137">
            <v>19</v>
          </cell>
          <cell r="E137">
            <v>153</v>
          </cell>
          <cell r="F137">
            <v>137</v>
          </cell>
          <cell r="G137">
            <v>126</v>
          </cell>
          <cell r="H137">
            <v>242</v>
          </cell>
          <cell r="I137">
            <v>70</v>
          </cell>
          <cell r="J137">
            <v>747</v>
          </cell>
        </row>
        <row r="138">
          <cell r="A138" t="str">
            <v>LM309</v>
          </cell>
          <cell r="B138">
            <v>3.01</v>
          </cell>
          <cell r="C138" t="str">
            <v>Voltage Regulator</v>
          </cell>
          <cell r="D138">
            <v>15</v>
          </cell>
          <cell r="E138">
            <v>49</v>
          </cell>
          <cell r="F138">
            <v>163</v>
          </cell>
          <cell r="G138">
            <v>52</v>
          </cell>
          <cell r="H138">
            <v>284</v>
          </cell>
          <cell r="I138">
            <v>84</v>
          </cell>
          <cell r="J138">
            <v>647</v>
          </cell>
        </row>
        <row r="139">
          <cell r="A139" t="str">
            <v>LM309H</v>
          </cell>
          <cell r="B139">
            <v>1.18</v>
          </cell>
          <cell r="C139" t="str">
            <v>Voltage Regulator</v>
          </cell>
          <cell r="D139">
            <v>177</v>
          </cell>
          <cell r="E139">
            <v>20</v>
          </cell>
          <cell r="F139">
            <v>79</v>
          </cell>
          <cell r="G139">
            <v>176</v>
          </cell>
          <cell r="H139">
            <v>19</v>
          </cell>
          <cell r="I139">
            <v>266</v>
          </cell>
          <cell r="J139">
            <v>737</v>
          </cell>
        </row>
        <row r="140">
          <cell r="A140" t="str">
            <v>LM309K</v>
          </cell>
          <cell r="B140">
            <v>2.1800000000000002</v>
          </cell>
          <cell r="C140" t="str">
            <v>Voltage Regulator</v>
          </cell>
          <cell r="D140">
            <v>236</v>
          </cell>
          <cell r="E140">
            <v>114</v>
          </cell>
          <cell r="F140">
            <v>196</v>
          </cell>
          <cell r="G140">
            <v>274</v>
          </cell>
          <cell r="H140">
            <v>108</v>
          </cell>
          <cell r="I140">
            <v>110</v>
          </cell>
          <cell r="J140">
            <v>1038</v>
          </cell>
        </row>
        <row r="141">
          <cell r="A141" t="str">
            <v>LM323</v>
          </cell>
          <cell r="B141">
            <v>9</v>
          </cell>
          <cell r="C141" t="str">
            <v>Voltage Regulator</v>
          </cell>
          <cell r="D141">
            <v>275</v>
          </cell>
          <cell r="E141">
            <v>346</v>
          </cell>
          <cell r="F141">
            <v>306</v>
          </cell>
          <cell r="G141">
            <v>98</v>
          </cell>
          <cell r="H141">
            <v>185</v>
          </cell>
          <cell r="I141">
            <v>258</v>
          </cell>
          <cell r="J141">
            <v>1468</v>
          </cell>
        </row>
        <row r="142">
          <cell r="A142" t="str">
            <v>LM340B</v>
          </cell>
          <cell r="B142">
            <v>0.33</v>
          </cell>
          <cell r="C142" t="str">
            <v>Voltage Regulator</v>
          </cell>
          <cell r="D142">
            <v>166</v>
          </cell>
          <cell r="E142">
            <v>108</v>
          </cell>
          <cell r="F142">
            <v>202</v>
          </cell>
          <cell r="G142">
            <v>327</v>
          </cell>
          <cell r="H142">
            <v>45</v>
          </cell>
          <cell r="I142">
            <v>103</v>
          </cell>
          <cell r="J142">
            <v>951</v>
          </cell>
        </row>
        <row r="143">
          <cell r="A143" t="str">
            <v>LM3886</v>
          </cell>
          <cell r="B143">
            <v>2.9</v>
          </cell>
          <cell r="C143" t="str">
            <v xml:space="preserve">60WATT AUDIO AMPLIFIER </v>
          </cell>
          <cell r="D143">
            <v>230</v>
          </cell>
          <cell r="E143">
            <v>10</v>
          </cell>
          <cell r="F143">
            <v>168</v>
          </cell>
          <cell r="G143">
            <v>247</v>
          </cell>
          <cell r="H143">
            <v>151</v>
          </cell>
          <cell r="I143">
            <v>221</v>
          </cell>
          <cell r="J143">
            <v>1027</v>
          </cell>
        </row>
        <row r="144">
          <cell r="A144" t="str">
            <v>LM7908</v>
          </cell>
          <cell r="B144">
            <v>0.28999999999999998</v>
          </cell>
          <cell r="C144" t="str">
            <v>Voltage Regulator</v>
          </cell>
          <cell r="D144">
            <v>205</v>
          </cell>
          <cell r="E144">
            <v>276</v>
          </cell>
          <cell r="F144">
            <v>299</v>
          </cell>
          <cell r="G144">
            <v>32</v>
          </cell>
          <cell r="H144">
            <v>215</v>
          </cell>
          <cell r="I144">
            <v>293</v>
          </cell>
          <cell r="J144">
            <v>1320</v>
          </cell>
        </row>
        <row r="145">
          <cell r="A145" t="str">
            <v>MC141543P</v>
          </cell>
          <cell r="B145">
            <v>3.5</v>
          </cell>
          <cell r="C145" t="str">
            <v>Advanced Monitor On-Screen Display</v>
          </cell>
          <cell r="D145">
            <v>140</v>
          </cell>
          <cell r="E145">
            <v>334</v>
          </cell>
          <cell r="F145">
            <v>182</v>
          </cell>
          <cell r="G145">
            <v>266</v>
          </cell>
          <cell r="H145">
            <v>86</v>
          </cell>
          <cell r="I145">
            <v>121</v>
          </cell>
          <cell r="J145">
            <v>1129</v>
          </cell>
        </row>
        <row r="146">
          <cell r="A146" t="str">
            <v>MC1723</v>
          </cell>
          <cell r="B146">
            <v>0.27</v>
          </cell>
          <cell r="C146" t="str">
            <v>Voltage Regulator</v>
          </cell>
          <cell r="D146">
            <v>248</v>
          </cell>
          <cell r="E146">
            <v>12</v>
          </cell>
          <cell r="F146">
            <v>138</v>
          </cell>
          <cell r="G146">
            <v>6</v>
          </cell>
          <cell r="H146">
            <v>53</v>
          </cell>
          <cell r="I146">
            <v>55</v>
          </cell>
          <cell r="J146">
            <v>512</v>
          </cell>
        </row>
        <row r="147">
          <cell r="A147" t="str">
            <v>MC7806</v>
          </cell>
          <cell r="B147">
            <v>0.43</v>
          </cell>
          <cell r="C147" t="str">
            <v>Voltage Regulator</v>
          </cell>
          <cell r="D147">
            <v>32</v>
          </cell>
          <cell r="E147">
            <v>52</v>
          </cell>
          <cell r="F147">
            <v>140</v>
          </cell>
          <cell r="G147">
            <v>213</v>
          </cell>
          <cell r="H147">
            <v>166</v>
          </cell>
          <cell r="I147">
            <v>99</v>
          </cell>
          <cell r="J147">
            <v>702</v>
          </cell>
        </row>
        <row r="148">
          <cell r="A148" t="str">
            <v>NE550A</v>
          </cell>
          <cell r="B148">
            <v>1.2</v>
          </cell>
          <cell r="C148" t="str">
            <v>Voltage Regulator</v>
          </cell>
          <cell r="D148">
            <v>291</v>
          </cell>
          <cell r="E148">
            <v>195</v>
          </cell>
          <cell r="F148">
            <v>283</v>
          </cell>
          <cell r="G148">
            <v>253</v>
          </cell>
          <cell r="H148">
            <v>335</v>
          </cell>
          <cell r="I148">
            <v>190</v>
          </cell>
          <cell r="J148">
            <v>1547</v>
          </cell>
        </row>
        <row r="149">
          <cell r="A149" t="str">
            <v>NE550L</v>
          </cell>
          <cell r="B149">
            <v>1.2</v>
          </cell>
          <cell r="C149" t="str">
            <v>Voltage Regulator</v>
          </cell>
          <cell r="D149">
            <v>157</v>
          </cell>
          <cell r="E149">
            <v>253</v>
          </cell>
          <cell r="F149">
            <v>9</v>
          </cell>
          <cell r="G149">
            <v>70</v>
          </cell>
          <cell r="H149">
            <v>177</v>
          </cell>
          <cell r="I149">
            <v>57</v>
          </cell>
          <cell r="J149">
            <v>723</v>
          </cell>
        </row>
        <row r="150">
          <cell r="A150" t="str">
            <v>network1</v>
          </cell>
          <cell r="B150">
            <v>3</v>
          </cell>
          <cell r="C150" t="str">
            <v xml:space="preserve">8-pin network plug/pc board adapter </v>
          </cell>
          <cell r="D150">
            <v>245</v>
          </cell>
          <cell r="E150">
            <v>288</v>
          </cell>
          <cell r="F150">
            <v>151</v>
          </cell>
          <cell r="G150">
            <v>43</v>
          </cell>
          <cell r="H150">
            <v>14</v>
          </cell>
          <cell r="I150">
            <v>154</v>
          </cell>
          <cell r="J150">
            <v>895</v>
          </cell>
        </row>
        <row r="151">
          <cell r="A151" t="str">
            <v>ORING-S000</v>
          </cell>
          <cell r="B151">
            <v>0.35</v>
          </cell>
          <cell r="C151" t="str">
            <v xml:space="preserve">SILICON RED ORING # 000-020 </v>
          </cell>
          <cell r="D151">
            <v>288</v>
          </cell>
          <cell r="E151">
            <v>324</v>
          </cell>
          <cell r="F151">
            <v>116</v>
          </cell>
          <cell r="G151">
            <v>343</v>
          </cell>
          <cell r="H151">
            <v>227</v>
          </cell>
          <cell r="I151">
            <v>241</v>
          </cell>
          <cell r="J151">
            <v>1539</v>
          </cell>
        </row>
        <row r="152">
          <cell r="A152" t="str">
            <v>ORING-S021</v>
          </cell>
          <cell r="B152">
            <v>0.55000000000000004</v>
          </cell>
          <cell r="C152" t="str">
            <v xml:space="preserve">SILICON RED ORING # 021-027 </v>
          </cell>
          <cell r="D152">
            <v>261</v>
          </cell>
          <cell r="E152">
            <v>303</v>
          </cell>
          <cell r="F152">
            <v>218</v>
          </cell>
          <cell r="G152">
            <v>56</v>
          </cell>
          <cell r="H152">
            <v>187</v>
          </cell>
          <cell r="I152">
            <v>57</v>
          </cell>
          <cell r="J152">
            <v>1082</v>
          </cell>
        </row>
        <row r="153">
          <cell r="A153" t="str">
            <v>ORING-S028</v>
          </cell>
          <cell r="B153">
            <v>1</v>
          </cell>
          <cell r="C153" t="str">
            <v xml:space="preserve">SILICON RED ORING # 028-099 </v>
          </cell>
          <cell r="D153">
            <v>329</v>
          </cell>
          <cell r="E153">
            <v>12</v>
          </cell>
          <cell r="F153">
            <v>118</v>
          </cell>
          <cell r="G153">
            <v>243</v>
          </cell>
          <cell r="H153">
            <v>206</v>
          </cell>
          <cell r="I153">
            <v>73</v>
          </cell>
          <cell r="J153">
            <v>981</v>
          </cell>
        </row>
        <row r="154">
          <cell r="A154" t="str">
            <v>ORING-S100</v>
          </cell>
          <cell r="B154">
            <v>0.35</v>
          </cell>
          <cell r="C154" t="str">
            <v xml:space="preserve">SILICON RED ORING # 100-117 </v>
          </cell>
          <cell r="D154">
            <v>70</v>
          </cell>
          <cell r="E154">
            <v>109</v>
          </cell>
          <cell r="F154">
            <v>239</v>
          </cell>
          <cell r="G154">
            <v>17</v>
          </cell>
          <cell r="H154">
            <v>65</v>
          </cell>
          <cell r="I154">
            <v>67</v>
          </cell>
          <cell r="J154">
            <v>567</v>
          </cell>
        </row>
        <row r="155">
          <cell r="A155" t="str">
            <v>ORING-S118</v>
          </cell>
          <cell r="B155">
            <v>0.55000000000000004</v>
          </cell>
          <cell r="C155" t="str">
            <v xml:space="preserve">SILICON RED ORING # 118-127 </v>
          </cell>
          <cell r="D155">
            <v>109</v>
          </cell>
          <cell r="E155">
            <v>290</v>
          </cell>
          <cell r="F155">
            <v>14</v>
          </cell>
          <cell r="G155">
            <v>2</v>
          </cell>
          <cell r="H155">
            <v>165</v>
          </cell>
          <cell r="I155">
            <v>302</v>
          </cell>
          <cell r="J155">
            <v>882</v>
          </cell>
        </row>
        <row r="156">
          <cell r="A156" t="str">
            <v>ORING-S128</v>
          </cell>
          <cell r="B156">
            <v>1</v>
          </cell>
          <cell r="C156" t="str">
            <v xml:space="preserve">SILICON RED ORING # 128-446 </v>
          </cell>
          <cell r="D156">
            <v>23</v>
          </cell>
          <cell r="E156">
            <v>256</v>
          </cell>
          <cell r="F156">
            <v>260</v>
          </cell>
          <cell r="G156">
            <v>173</v>
          </cell>
          <cell r="H156">
            <v>291</v>
          </cell>
          <cell r="I156">
            <v>263</v>
          </cell>
          <cell r="J156">
            <v>1266</v>
          </cell>
        </row>
        <row r="157">
          <cell r="A157" t="str">
            <v>OSC</v>
          </cell>
          <cell r="B157">
            <v>0.5</v>
          </cell>
          <cell r="C157" t="str">
            <v xml:space="preserve">30MHz Oscillator. SMD - </v>
          </cell>
          <cell r="D157">
            <v>109</v>
          </cell>
          <cell r="E157">
            <v>58</v>
          </cell>
          <cell r="F157">
            <v>83</v>
          </cell>
          <cell r="G157">
            <v>150</v>
          </cell>
          <cell r="H157">
            <v>123</v>
          </cell>
          <cell r="I157">
            <v>13</v>
          </cell>
          <cell r="J157">
            <v>536</v>
          </cell>
        </row>
        <row r="158">
          <cell r="A158" t="str">
            <v>PLUG 110V</v>
          </cell>
          <cell r="B158">
            <v>7.35</v>
          </cell>
          <cell r="C158" t="str">
            <v>AC Angle head power Plug</v>
          </cell>
          <cell r="D158">
            <v>151</v>
          </cell>
          <cell r="E158">
            <v>225</v>
          </cell>
          <cell r="F158">
            <v>98</v>
          </cell>
          <cell r="G158">
            <v>44</v>
          </cell>
          <cell r="H158">
            <v>218</v>
          </cell>
          <cell r="I158">
            <v>81</v>
          </cell>
          <cell r="J158">
            <v>817</v>
          </cell>
        </row>
        <row r="159">
          <cell r="A159" t="str">
            <v>PLUG 20A 3P</v>
          </cell>
          <cell r="B159">
            <v>32.5</v>
          </cell>
          <cell r="C159" t="str">
            <v>AC Plug</v>
          </cell>
          <cell r="D159">
            <v>126</v>
          </cell>
          <cell r="E159">
            <v>90</v>
          </cell>
          <cell r="F159">
            <v>104</v>
          </cell>
          <cell r="G159">
            <v>179</v>
          </cell>
          <cell r="H159">
            <v>52</v>
          </cell>
          <cell r="I159">
            <v>114</v>
          </cell>
          <cell r="J159">
            <v>665</v>
          </cell>
        </row>
        <row r="160">
          <cell r="A160" t="str">
            <v>PLUG 30A 3P</v>
          </cell>
          <cell r="B160">
            <v>34.5</v>
          </cell>
          <cell r="C160" t="str">
            <v>AC Plug</v>
          </cell>
          <cell r="D160">
            <v>339</v>
          </cell>
          <cell r="E160">
            <v>203</v>
          </cell>
          <cell r="F160">
            <v>185</v>
          </cell>
          <cell r="G160">
            <v>84</v>
          </cell>
          <cell r="H160">
            <v>57</v>
          </cell>
          <cell r="I160">
            <v>321</v>
          </cell>
          <cell r="J160">
            <v>1189</v>
          </cell>
        </row>
        <row r="161">
          <cell r="A161" t="str">
            <v>POT3</v>
          </cell>
          <cell r="B161">
            <v>0.55000000000000004</v>
          </cell>
          <cell r="C161" t="str">
            <v xml:space="preserve">SINGL TRN PC MOUNT ECON </v>
          </cell>
          <cell r="D161">
            <v>233</v>
          </cell>
          <cell r="E161">
            <v>195</v>
          </cell>
          <cell r="F161">
            <v>2</v>
          </cell>
          <cell r="G161">
            <v>273</v>
          </cell>
          <cell r="H161">
            <v>240</v>
          </cell>
          <cell r="I161">
            <v>79</v>
          </cell>
          <cell r="J161">
            <v>1022</v>
          </cell>
        </row>
        <row r="162">
          <cell r="A162" t="str">
            <v>Proto1</v>
          </cell>
          <cell r="B162">
            <v>0.41</v>
          </cell>
          <cell r="C162" t="str">
            <v>Vector board</v>
          </cell>
          <cell r="D162">
            <v>57</v>
          </cell>
          <cell r="E162">
            <v>348</v>
          </cell>
          <cell r="F162">
            <v>207</v>
          </cell>
          <cell r="G162">
            <v>169</v>
          </cell>
          <cell r="H162">
            <v>321</v>
          </cell>
          <cell r="I162">
            <v>229</v>
          </cell>
          <cell r="J162">
            <v>1331</v>
          </cell>
        </row>
        <row r="163">
          <cell r="A163" t="str">
            <v>proto2</v>
          </cell>
          <cell r="B163">
            <v>0.77</v>
          </cell>
          <cell r="C163" t="str">
            <v>Vector board</v>
          </cell>
          <cell r="D163">
            <v>19</v>
          </cell>
          <cell r="E163">
            <v>342</v>
          </cell>
          <cell r="F163">
            <v>352</v>
          </cell>
          <cell r="G163">
            <v>215</v>
          </cell>
          <cell r="H163">
            <v>209</v>
          </cell>
          <cell r="I163">
            <v>134</v>
          </cell>
          <cell r="J163">
            <v>1271</v>
          </cell>
        </row>
        <row r="164">
          <cell r="A164" t="str">
            <v>proto3</v>
          </cell>
          <cell r="B164">
            <v>1.1200000000000001</v>
          </cell>
          <cell r="C164" t="str">
            <v>Vector board</v>
          </cell>
          <cell r="D164">
            <v>283</v>
          </cell>
          <cell r="E164">
            <v>141</v>
          </cell>
          <cell r="F164">
            <v>333</v>
          </cell>
          <cell r="G164">
            <v>137</v>
          </cell>
          <cell r="H164">
            <v>12</v>
          </cell>
          <cell r="I164">
            <v>179</v>
          </cell>
          <cell r="J164">
            <v>1085</v>
          </cell>
        </row>
        <row r="165">
          <cell r="A165" t="str">
            <v>PWM</v>
          </cell>
          <cell r="B165">
            <v>3</v>
          </cell>
          <cell r="C165" t="str">
            <v>5 bit programmable PWM 1kH</v>
          </cell>
          <cell r="D165">
            <v>130</v>
          </cell>
          <cell r="E165">
            <v>18</v>
          </cell>
          <cell r="F165">
            <v>151</v>
          </cell>
          <cell r="G165">
            <v>83</v>
          </cell>
          <cell r="H165">
            <v>249</v>
          </cell>
          <cell r="I165">
            <v>132</v>
          </cell>
          <cell r="J165">
            <v>763</v>
          </cell>
        </row>
        <row r="166">
          <cell r="A166" t="str">
            <v>Q-105</v>
          </cell>
          <cell r="B166">
            <v>3.4</v>
          </cell>
          <cell r="C166" t="str">
            <v>Q-Voltage Regulator</v>
          </cell>
          <cell r="D166">
            <v>76</v>
          </cell>
          <cell r="E166">
            <v>243</v>
          </cell>
          <cell r="F166">
            <v>197</v>
          </cell>
          <cell r="G166">
            <v>121</v>
          </cell>
          <cell r="H166">
            <v>153</v>
          </cell>
          <cell r="I166">
            <v>24</v>
          </cell>
          <cell r="J166">
            <v>814</v>
          </cell>
        </row>
        <row r="167">
          <cell r="A167" t="str">
            <v>Q-125</v>
          </cell>
          <cell r="B167">
            <v>8.34</v>
          </cell>
          <cell r="C167" t="str">
            <v>Q-Voltage Regulator</v>
          </cell>
          <cell r="D167">
            <v>292</v>
          </cell>
          <cell r="E167">
            <v>12</v>
          </cell>
          <cell r="F167">
            <v>52</v>
          </cell>
          <cell r="G167">
            <v>173</v>
          </cell>
          <cell r="H167">
            <v>17</v>
          </cell>
          <cell r="I167">
            <v>266</v>
          </cell>
          <cell r="J167">
            <v>812</v>
          </cell>
        </row>
        <row r="168">
          <cell r="A168" t="str">
            <v>Q-205</v>
          </cell>
          <cell r="B168">
            <v>2</v>
          </cell>
          <cell r="C168" t="str">
            <v>Q-Voltage Regulator</v>
          </cell>
          <cell r="D168">
            <v>50</v>
          </cell>
          <cell r="E168">
            <v>33</v>
          </cell>
          <cell r="F168">
            <v>9</v>
          </cell>
          <cell r="G168">
            <v>292</v>
          </cell>
          <cell r="H168">
            <v>46</v>
          </cell>
          <cell r="I168">
            <v>14</v>
          </cell>
          <cell r="J168">
            <v>444</v>
          </cell>
        </row>
        <row r="169">
          <cell r="A169" t="str">
            <v>Q-259</v>
          </cell>
          <cell r="B169">
            <v>2.2000000000000002</v>
          </cell>
          <cell r="C169" t="str">
            <v>Q-GE259 NPN 1500V 7A</v>
          </cell>
          <cell r="D169">
            <v>255</v>
          </cell>
          <cell r="E169">
            <v>319</v>
          </cell>
          <cell r="F169">
            <v>163</v>
          </cell>
          <cell r="G169">
            <v>2</v>
          </cell>
          <cell r="H169">
            <v>262</v>
          </cell>
          <cell r="I169">
            <v>200</v>
          </cell>
          <cell r="J169">
            <v>1201</v>
          </cell>
        </row>
        <row r="170">
          <cell r="A170" t="str">
            <v>Q-2899952</v>
          </cell>
          <cell r="B170">
            <v>1</v>
          </cell>
          <cell r="C170" t="str">
            <v>Q-Voltage Regulator</v>
          </cell>
          <cell r="D170">
            <v>209</v>
          </cell>
          <cell r="E170">
            <v>257</v>
          </cell>
          <cell r="F170">
            <v>140</v>
          </cell>
          <cell r="G170">
            <v>108</v>
          </cell>
          <cell r="H170">
            <v>260</v>
          </cell>
          <cell r="I170">
            <v>52</v>
          </cell>
          <cell r="J170">
            <v>1026</v>
          </cell>
        </row>
        <row r="171">
          <cell r="A171" t="str">
            <v>Q-2N1029</v>
          </cell>
          <cell r="B171">
            <v>1.6</v>
          </cell>
          <cell r="C171" t="str">
            <v>Q-B/ PNP GERMANIUM POWER TRANSISTOR</v>
          </cell>
          <cell r="D171">
            <v>128</v>
          </cell>
          <cell r="E171">
            <v>276</v>
          </cell>
          <cell r="F171">
            <v>88</v>
          </cell>
          <cell r="G171">
            <v>218</v>
          </cell>
          <cell r="H171">
            <v>213</v>
          </cell>
          <cell r="I171">
            <v>251</v>
          </cell>
          <cell r="J171">
            <v>1174</v>
          </cell>
        </row>
        <row r="172">
          <cell r="A172" t="str">
            <v>Q-2N1073</v>
          </cell>
          <cell r="B172">
            <v>1.8</v>
          </cell>
          <cell r="C172" t="str">
            <v>Q-B/ PNP GERMANIUM POWER TRANSISTOR</v>
          </cell>
          <cell r="D172">
            <v>313</v>
          </cell>
          <cell r="E172">
            <v>20</v>
          </cell>
          <cell r="F172">
            <v>346</v>
          </cell>
          <cell r="G172">
            <v>262</v>
          </cell>
          <cell r="H172">
            <v>5</v>
          </cell>
          <cell r="I172">
            <v>89</v>
          </cell>
          <cell r="J172">
            <v>1035</v>
          </cell>
        </row>
        <row r="173">
          <cell r="A173" t="str">
            <v>Q-2N2219</v>
          </cell>
          <cell r="B173">
            <v>0.34</v>
          </cell>
          <cell r="C173" t="str">
            <v>Q-TRANSISTOR</v>
          </cell>
          <cell r="D173">
            <v>283</v>
          </cell>
          <cell r="E173">
            <v>327</v>
          </cell>
          <cell r="F173">
            <v>340</v>
          </cell>
          <cell r="G173">
            <v>323</v>
          </cell>
          <cell r="H173">
            <v>337</v>
          </cell>
          <cell r="I173">
            <v>118</v>
          </cell>
          <cell r="J173">
            <v>1728</v>
          </cell>
        </row>
        <row r="174">
          <cell r="A174" t="str">
            <v>Q-2N2219A</v>
          </cell>
          <cell r="B174">
            <v>0.35</v>
          </cell>
          <cell r="C174" t="str">
            <v>Q-A/ TRANSISTOR</v>
          </cell>
          <cell r="D174">
            <v>23</v>
          </cell>
          <cell r="E174">
            <v>15</v>
          </cell>
          <cell r="F174">
            <v>300</v>
          </cell>
          <cell r="G174">
            <v>151</v>
          </cell>
          <cell r="H174">
            <v>323</v>
          </cell>
          <cell r="I174">
            <v>193</v>
          </cell>
          <cell r="J174">
            <v>1005</v>
          </cell>
        </row>
        <row r="175">
          <cell r="A175" t="str">
            <v>Q-2N2314</v>
          </cell>
          <cell r="B175">
            <v>2.6</v>
          </cell>
          <cell r="C175" t="str">
            <v>Q-TRANSISTOR</v>
          </cell>
          <cell r="D175">
            <v>124</v>
          </cell>
          <cell r="E175">
            <v>295</v>
          </cell>
          <cell r="F175">
            <v>231</v>
          </cell>
          <cell r="G175">
            <v>259</v>
          </cell>
          <cell r="H175">
            <v>111</v>
          </cell>
          <cell r="I175">
            <v>162</v>
          </cell>
          <cell r="J175">
            <v>1182</v>
          </cell>
        </row>
        <row r="176">
          <cell r="A176" t="str">
            <v>Q-2N2374</v>
          </cell>
          <cell r="B176">
            <v>1.6</v>
          </cell>
          <cell r="C176" t="str">
            <v>Q-TRANSISTOR</v>
          </cell>
          <cell r="D176">
            <v>178</v>
          </cell>
          <cell r="E176">
            <v>23</v>
          </cell>
          <cell r="F176">
            <v>89</v>
          </cell>
          <cell r="G176">
            <v>62</v>
          </cell>
          <cell r="H176">
            <v>224</v>
          </cell>
          <cell r="I176">
            <v>293</v>
          </cell>
          <cell r="J176">
            <v>869</v>
          </cell>
        </row>
        <row r="177">
          <cell r="A177" t="str">
            <v>Q-2N2432</v>
          </cell>
          <cell r="B177">
            <v>3.83</v>
          </cell>
          <cell r="C177" t="str">
            <v>Q-TRANSISTOR</v>
          </cell>
          <cell r="D177">
            <v>283</v>
          </cell>
          <cell r="E177">
            <v>262</v>
          </cell>
          <cell r="F177">
            <v>224</v>
          </cell>
          <cell r="G177">
            <v>322</v>
          </cell>
          <cell r="H177">
            <v>80</v>
          </cell>
          <cell r="I177">
            <v>300</v>
          </cell>
          <cell r="J177">
            <v>1471</v>
          </cell>
        </row>
        <row r="178">
          <cell r="A178" t="str">
            <v>Q-2N2455</v>
          </cell>
          <cell r="B178">
            <v>7.96</v>
          </cell>
          <cell r="C178" t="str">
            <v>Q-TRANSISTOR</v>
          </cell>
          <cell r="D178">
            <v>329</v>
          </cell>
          <cell r="E178">
            <v>229</v>
          </cell>
          <cell r="F178">
            <v>334</v>
          </cell>
          <cell r="G178">
            <v>298</v>
          </cell>
          <cell r="H178">
            <v>303</v>
          </cell>
          <cell r="I178">
            <v>43</v>
          </cell>
          <cell r="J178">
            <v>1536</v>
          </cell>
        </row>
        <row r="179">
          <cell r="A179" t="str">
            <v>Q-2N2484</v>
          </cell>
          <cell r="B179">
            <v>0.39</v>
          </cell>
          <cell r="C179" t="str">
            <v>Q-TRANSISTOR</v>
          </cell>
          <cell r="D179">
            <v>43</v>
          </cell>
          <cell r="E179">
            <v>259</v>
          </cell>
          <cell r="F179">
            <v>309</v>
          </cell>
          <cell r="G179">
            <v>343</v>
          </cell>
          <cell r="H179">
            <v>47</v>
          </cell>
          <cell r="I179">
            <v>328</v>
          </cell>
          <cell r="J179">
            <v>1329</v>
          </cell>
        </row>
        <row r="180">
          <cell r="A180" t="str">
            <v>Q-2N2529</v>
          </cell>
          <cell r="B180">
            <v>4</v>
          </cell>
          <cell r="C180" t="str">
            <v>Q-TRANSISTOR</v>
          </cell>
          <cell r="D180">
            <v>39</v>
          </cell>
          <cell r="E180">
            <v>28</v>
          </cell>
          <cell r="F180">
            <v>4</v>
          </cell>
          <cell r="G180">
            <v>124</v>
          </cell>
          <cell r="H180">
            <v>301</v>
          </cell>
          <cell r="I180">
            <v>106</v>
          </cell>
          <cell r="J180">
            <v>602</v>
          </cell>
        </row>
        <row r="181">
          <cell r="A181" t="str">
            <v>Q-2N2537</v>
          </cell>
          <cell r="B181">
            <v>3.6</v>
          </cell>
          <cell r="C181" t="str">
            <v>Q-TRANSISTOR</v>
          </cell>
          <cell r="D181">
            <v>195</v>
          </cell>
          <cell r="E181">
            <v>303</v>
          </cell>
          <cell r="F181">
            <v>80</v>
          </cell>
          <cell r="G181">
            <v>143</v>
          </cell>
          <cell r="H181">
            <v>19</v>
          </cell>
          <cell r="I181">
            <v>291</v>
          </cell>
          <cell r="J181">
            <v>1031</v>
          </cell>
        </row>
        <row r="182">
          <cell r="A182" t="str">
            <v>Q-2N2564</v>
          </cell>
          <cell r="B182">
            <v>3.6</v>
          </cell>
          <cell r="C182" t="str">
            <v>Q-TRANSISTOR</v>
          </cell>
          <cell r="D182">
            <v>1</v>
          </cell>
          <cell r="E182">
            <v>121</v>
          </cell>
          <cell r="F182">
            <v>305</v>
          </cell>
          <cell r="G182">
            <v>349</v>
          </cell>
          <cell r="H182">
            <v>354</v>
          </cell>
          <cell r="I182">
            <v>147</v>
          </cell>
          <cell r="J182">
            <v>1277</v>
          </cell>
        </row>
        <row r="183">
          <cell r="A183" t="str">
            <v>Q-2N2565</v>
          </cell>
          <cell r="B183">
            <v>4</v>
          </cell>
          <cell r="C183" t="str">
            <v>Q-TRANSISTOR</v>
          </cell>
          <cell r="D183">
            <v>209</v>
          </cell>
          <cell r="E183">
            <v>344</v>
          </cell>
          <cell r="F183">
            <v>190</v>
          </cell>
          <cell r="G183">
            <v>278</v>
          </cell>
          <cell r="H183">
            <v>311</v>
          </cell>
          <cell r="I183">
            <v>342</v>
          </cell>
          <cell r="J183">
            <v>1674</v>
          </cell>
        </row>
        <row r="184">
          <cell r="A184" t="str">
            <v>Q-2N2604</v>
          </cell>
          <cell r="B184">
            <v>0.92</v>
          </cell>
          <cell r="C184" t="str">
            <v>Q-TRANSISTOR</v>
          </cell>
          <cell r="D184">
            <v>11</v>
          </cell>
          <cell r="E184">
            <v>206</v>
          </cell>
          <cell r="F184">
            <v>324</v>
          </cell>
          <cell r="G184">
            <v>312</v>
          </cell>
          <cell r="H184">
            <v>119</v>
          </cell>
          <cell r="I184">
            <v>126</v>
          </cell>
          <cell r="J184">
            <v>1098</v>
          </cell>
        </row>
        <row r="185">
          <cell r="A185" t="str">
            <v>Q-2N2612</v>
          </cell>
          <cell r="B185">
            <v>7.84</v>
          </cell>
          <cell r="C185" t="str">
            <v>Q-TRANSISTOR</v>
          </cell>
          <cell r="D185">
            <v>263</v>
          </cell>
          <cell r="E185">
            <v>14</v>
          </cell>
          <cell r="F185">
            <v>277</v>
          </cell>
          <cell r="G185">
            <v>158</v>
          </cell>
          <cell r="H185">
            <v>70</v>
          </cell>
          <cell r="I185">
            <v>126</v>
          </cell>
          <cell r="J185">
            <v>908</v>
          </cell>
        </row>
        <row r="186">
          <cell r="A186" t="str">
            <v>Q-2N2635</v>
          </cell>
          <cell r="B186">
            <v>2.76</v>
          </cell>
          <cell r="C186" t="str">
            <v>Q-TRANSISTOR</v>
          </cell>
          <cell r="D186">
            <v>117</v>
          </cell>
          <cell r="E186">
            <v>120</v>
          </cell>
          <cell r="F186">
            <v>159</v>
          </cell>
          <cell r="G186">
            <v>290</v>
          </cell>
          <cell r="H186">
            <v>4</v>
          </cell>
          <cell r="I186">
            <v>184</v>
          </cell>
          <cell r="J186">
            <v>874</v>
          </cell>
        </row>
        <row r="187">
          <cell r="A187" t="str">
            <v>Q-2N2659</v>
          </cell>
          <cell r="B187">
            <v>2.4</v>
          </cell>
          <cell r="C187" t="str">
            <v>Q-A/ TRANSISTOR</v>
          </cell>
          <cell r="D187">
            <v>55</v>
          </cell>
          <cell r="E187">
            <v>36</v>
          </cell>
          <cell r="F187">
            <v>265</v>
          </cell>
          <cell r="G187">
            <v>67</v>
          </cell>
          <cell r="H187">
            <v>22</v>
          </cell>
          <cell r="I187">
            <v>250</v>
          </cell>
          <cell r="J187">
            <v>695</v>
          </cell>
        </row>
        <row r="188">
          <cell r="A188" t="str">
            <v>Q-2N2666</v>
          </cell>
          <cell r="B188">
            <v>3.2</v>
          </cell>
          <cell r="C188" t="str">
            <v>Q-TRANSISTOR</v>
          </cell>
          <cell r="D188">
            <v>216</v>
          </cell>
          <cell r="E188">
            <v>345</v>
          </cell>
          <cell r="F188">
            <v>64</v>
          </cell>
          <cell r="G188">
            <v>325</v>
          </cell>
          <cell r="H188">
            <v>165</v>
          </cell>
          <cell r="I188">
            <v>108</v>
          </cell>
          <cell r="J188">
            <v>1223</v>
          </cell>
        </row>
        <row r="189">
          <cell r="A189" t="str">
            <v>Q-2N274</v>
          </cell>
          <cell r="B189">
            <v>2.84</v>
          </cell>
          <cell r="C189" t="str">
            <v>Q-GERMANIUM PNP TRANSISTOR</v>
          </cell>
          <cell r="D189">
            <v>226</v>
          </cell>
          <cell r="E189">
            <v>215</v>
          </cell>
          <cell r="F189">
            <v>263</v>
          </cell>
          <cell r="G189">
            <v>177</v>
          </cell>
          <cell r="H189">
            <v>21</v>
          </cell>
          <cell r="I189">
            <v>25</v>
          </cell>
          <cell r="J189">
            <v>927</v>
          </cell>
        </row>
        <row r="190">
          <cell r="A190" t="str">
            <v>Q-2N328</v>
          </cell>
          <cell r="B190">
            <v>0.15</v>
          </cell>
          <cell r="C190" t="str">
            <v>Q-A/ PNP SILICON HERMETIC TRANSISTOR</v>
          </cell>
          <cell r="D190">
            <v>94</v>
          </cell>
          <cell r="E190">
            <v>222</v>
          </cell>
          <cell r="F190">
            <v>119</v>
          </cell>
          <cell r="G190">
            <v>7</v>
          </cell>
          <cell r="H190">
            <v>46</v>
          </cell>
          <cell r="I190">
            <v>168</v>
          </cell>
          <cell r="J190">
            <v>656</v>
          </cell>
        </row>
        <row r="191">
          <cell r="A191" t="str">
            <v>Q-2N329</v>
          </cell>
          <cell r="B191">
            <v>0.15</v>
          </cell>
          <cell r="C191" t="str">
            <v xml:space="preserve">Q-A/ PNP SILICON HERMETIC TRANSISTOR </v>
          </cell>
          <cell r="D191">
            <v>243</v>
          </cell>
          <cell r="E191">
            <v>228</v>
          </cell>
          <cell r="F191">
            <v>272</v>
          </cell>
          <cell r="G191">
            <v>69</v>
          </cell>
          <cell r="H191">
            <v>32</v>
          </cell>
          <cell r="I191">
            <v>312</v>
          </cell>
          <cell r="J191">
            <v>1156</v>
          </cell>
        </row>
        <row r="192">
          <cell r="A192" t="str">
            <v>Q-2N363</v>
          </cell>
          <cell r="B192">
            <v>1.24</v>
          </cell>
          <cell r="C192" t="str">
            <v>Q-GERMANIUM PNP TRANSISTOR</v>
          </cell>
          <cell r="D192">
            <v>65</v>
          </cell>
          <cell r="E192">
            <v>119</v>
          </cell>
          <cell r="F192">
            <v>236</v>
          </cell>
          <cell r="G192">
            <v>236</v>
          </cell>
          <cell r="H192">
            <v>203</v>
          </cell>
          <cell r="I192">
            <v>192</v>
          </cell>
          <cell r="J192">
            <v>1051</v>
          </cell>
        </row>
        <row r="193">
          <cell r="A193" t="str">
            <v>Q-2N3638</v>
          </cell>
          <cell r="B193">
            <v>0.64</v>
          </cell>
          <cell r="C193" t="str">
            <v>Q-A/ TRANSISTOR</v>
          </cell>
          <cell r="D193">
            <v>120</v>
          </cell>
          <cell r="E193">
            <v>198</v>
          </cell>
          <cell r="F193">
            <v>23</v>
          </cell>
          <cell r="G193">
            <v>82</v>
          </cell>
          <cell r="H193">
            <v>42</v>
          </cell>
          <cell r="I193">
            <v>251</v>
          </cell>
          <cell r="J193">
            <v>716</v>
          </cell>
        </row>
        <row r="194">
          <cell r="A194" t="str">
            <v>Q-2N373</v>
          </cell>
          <cell r="B194">
            <v>3.12</v>
          </cell>
          <cell r="C194" t="str">
            <v>Q-GERMANIUM PNP TRANSISTOR</v>
          </cell>
          <cell r="D194">
            <v>226</v>
          </cell>
          <cell r="E194">
            <v>302</v>
          </cell>
          <cell r="F194">
            <v>113</v>
          </cell>
          <cell r="G194">
            <v>340</v>
          </cell>
          <cell r="H194">
            <v>109</v>
          </cell>
          <cell r="I194">
            <v>309</v>
          </cell>
          <cell r="J194">
            <v>1399</v>
          </cell>
        </row>
        <row r="195">
          <cell r="A195" t="str">
            <v>Q-2N377</v>
          </cell>
          <cell r="B195">
            <v>1.84</v>
          </cell>
          <cell r="C195" t="str">
            <v>Q-GERMANIUM NPN TRANSISTOR</v>
          </cell>
          <cell r="D195">
            <v>124</v>
          </cell>
          <cell r="E195">
            <v>60</v>
          </cell>
          <cell r="F195">
            <v>62</v>
          </cell>
          <cell r="G195">
            <v>65</v>
          </cell>
          <cell r="H195">
            <v>208</v>
          </cell>
          <cell r="I195">
            <v>237</v>
          </cell>
          <cell r="J195">
            <v>756</v>
          </cell>
        </row>
        <row r="196">
          <cell r="A196" t="str">
            <v>Q-2N404</v>
          </cell>
          <cell r="B196">
            <v>1.72</v>
          </cell>
          <cell r="C196" t="str">
            <v>Q-GERMANUIM PNP TRANSISTOR</v>
          </cell>
          <cell r="D196">
            <v>39</v>
          </cell>
          <cell r="E196">
            <v>197</v>
          </cell>
          <cell r="F196">
            <v>64</v>
          </cell>
          <cell r="G196">
            <v>47</v>
          </cell>
          <cell r="H196">
            <v>195</v>
          </cell>
          <cell r="I196">
            <v>108</v>
          </cell>
          <cell r="J196">
            <v>650</v>
          </cell>
        </row>
        <row r="197">
          <cell r="A197" t="str">
            <v>Q-2N418</v>
          </cell>
          <cell r="B197">
            <v>6.52</v>
          </cell>
          <cell r="C197" t="str">
            <v>Q-GERMANIUM PNP TRANSISTOR</v>
          </cell>
          <cell r="D197">
            <v>91</v>
          </cell>
          <cell r="E197">
            <v>329</v>
          </cell>
          <cell r="F197">
            <v>331</v>
          </cell>
          <cell r="G197">
            <v>195</v>
          </cell>
          <cell r="H197">
            <v>22</v>
          </cell>
          <cell r="I197">
            <v>318</v>
          </cell>
          <cell r="J197">
            <v>1286</v>
          </cell>
        </row>
        <row r="198">
          <cell r="A198" t="str">
            <v>Q-2N428</v>
          </cell>
          <cell r="B198">
            <v>2.52</v>
          </cell>
          <cell r="C198" t="str">
            <v>Q-GERMANIUM PNP TRANSISTOR</v>
          </cell>
          <cell r="D198">
            <v>187</v>
          </cell>
          <cell r="E198">
            <v>30</v>
          </cell>
          <cell r="F198">
            <v>158</v>
          </cell>
          <cell r="G198">
            <v>34</v>
          </cell>
          <cell r="H198">
            <v>235</v>
          </cell>
          <cell r="I198">
            <v>84</v>
          </cell>
          <cell r="J198">
            <v>728</v>
          </cell>
        </row>
        <row r="199">
          <cell r="A199" t="str">
            <v>Q-2N457</v>
          </cell>
          <cell r="B199">
            <v>2.2799999999999998</v>
          </cell>
          <cell r="C199" t="str">
            <v>Q-B/ GERMANIUM PNP TRANSISTOR</v>
          </cell>
          <cell r="D199">
            <v>159</v>
          </cell>
          <cell r="E199">
            <v>246</v>
          </cell>
          <cell r="F199">
            <v>318</v>
          </cell>
          <cell r="G199">
            <v>87</v>
          </cell>
          <cell r="H199">
            <v>165</v>
          </cell>
          <cell r="I199">
            <v>313</v>
          </cell>
          <cell r="J199">
            <v>1288</v>
          </cell>
        </row>
        <row r="200">
          <cell r="A200" t="str">
            <v>Q-2N511</v>
          </cell>
          <cell r="B200">
            <v>5.6</v>
          </cell>
          <cell r="C200" t="str">
            <v>Q-B/ PNP GERMANIUM POWER TRANSISTOR</v>
          </cell>
          <cell r="D200">
            <v>253</v>
          </cell>
          <cell r="E200">
            <v>71</v>
          </cell>
          <cell r="F200">
            <v>229</v>
          </cell>
          <cell r="G200">
            <v>217</v>
          </cell>
          <cell r="H200">
            <v>85</v>
          </cell>
          <cell r="I200">
            <v>113</v>
          </cell>
          <cell r="J200">
            <v>968</v>
          </cell>
        </row>
        <row r="201">
          <cell r="A201" t="str">
            <v>Q-2N5296</v>
          </cell>
          <cell r="B201">
            <v>0.65</v>
          </cell>
          <cell r="C201" t="str">
            <v>QTRANSISTOR</v>
          </cell>
          <cell r="D201">
            <v>207</v>
          </cell>
          <cell r="E201">
            <v>260</v>
          </cell>
          <cell r="F201">
            <v>113</v>
          </cell>
          <cell r="G201">
            <v>9</v>
          </cell>
          <cell r="H201">
            <v>166</v>
          </cell>
          <cell r="I201">
            <v>303</v>
          </cell>
          <cell r="J201">
            <v>1058</v>
          </cell>
        </row>
        <row r="202">
          <cell r="A202" t="str">
            <v>Q-2N5307</v>
          </cell>
          <cell r="B202">
            <v>0.39</v>
          </cell>
          <cell r="C202" t="str">
            <v>Q-Darlington Transistor 2N5307</v>
          </cell>
          <cell r="D202">
            <v>111</v>
          </cell>
          <cell r="E202">
            <v>269</v>
          </cell>
          <cell r="F202">
            <v>39</v>
          </cell>
          <cell r="G202">
            <v>166</v>
          </cell>
          <cell r="H202">
            <v>156</v>
          </cell>
          <cell r="I202">
            <v>63</v>
          </cell>
          <cell r="J202">
            <v>804</v>
          </cell>
        </row>
        <row r="203">
          <cell r="A203" t="str">
            <v>Q-2N721</v>
          </cell>
          <cell r="B203">
            <v>2.76</v>
          </cell>
          <cell r="C203" t="str">
            <v>Q-A/ PNP Silicon Annular Transistor</v>
          </cell>
          <cell r="D203">
            <v>96</v>
          </cell>
          <cell r="E203">
            <v>191</v>
          </cell>
          <cell r="F203">
            <v>219</v>
          </cell>
          <cell r="G203">
            <v>123</v>
          </cell>
          <cell r="H203">
            <v>230</v>
          </cell>
          <cell r="I203">
            <v>233</v>
          </cell>
          <cell r="J203">
            <v>1092</v>
          </cell>
        </row>
        <row r="204">
          <cell r="A204" t="str">
            <v>Q-3045</v>
          </cell>
          <cell r="B204">
            <v>3.4</v>
          </cell>
          <cell r="C204" t="str">
            <v xml:space="preserve">Q-CA3045 Transistor Array </v>
          </cell>
          <cell r="D204">
            <v>1</v>
          </cell>
          <cell r="E204">
            <v>101</v>
          </cell>
          <cell r="F204">
            <v>60</v>
          </cell>
          <cell r="G204">
            <v>175</v>
          </cell>
          <cell r="H204">
            <v>273</v>
          </cell>
          <cell r="I204">
            <v>178</v>
          </cell>
          <cell r="J204">
            <v>788</v>
          </cell>
        </row>
        <row r="205">
          <cell r="A205" t="str">
            <v>Q-3046</v>
          </cell>
          <cell r="B205">
            <v>1</v>
          </cell>
          <cell r="C205" t="str">
            <v>Q-CA3046 Transistor Array</v>
          </cell>
          <cell r="D205">
            <v>338</v>
          </cell>
          <cell r="E205">
            <v>210</v>
          </cell>
          <cell r="F205">
            <v>126</v>
          </cell>
          <cell r="G205">
            <v>75</v>
          </cell>
          <cell r="H205">
            <v>66</v>
          </cell>
          <cell r="I205">
            <v>95</v>
          </cell>
          <cell r="J205">
            <v>910</v>
          </cell>
        </row>
        <row r="206">
          <cell r="A206" t="str">
            <v>Q-320A</v>
          </cell>
          <cell r="B206">
            <v>0.52</v>
          </cell>
          <cell r="C206" t="str">
            <v>Q-Voltage Regulator</v>
          </cell>
          <cell r="D206">
            <v>121</v>
          </cell>
          <cell r="E206">
            <v>31</v>
          </cell>
          <cell r="F206">
            <v>139</v>
          </cell>
          <cell r="G206">
            <v>52</v>
          </cell>
          <cell r="H206">
            <v>5</v>
          </cell>
          <cell r="I206">
            <v>18</v>
          </cell>
          <cell r="J206">
            <v>366</v>
          </cell>
        </row>
        <row r="207">
          <cell r="A207" t="str">
            <v>Q-320B</v>
          </cell>
          <cell r="B207">
            <v>0.48</v>
          </cell>
          <cell r="C207" t="str">
            <v>Q-Voltage Regulator</v>
          </cell>
          <cell r="D207">
            <v>297</v>
          </cell>
          <cell r="E207">
            <v>29</v>
          </cell>
          <cell r="F207">
            <v>116</v>
          </cell>
          <cell r="G207">
            <v>49</v>
          </cell>
          <cell r="H207">
            <v>31</v>
          </cell>
          <cell r="I207">
            <v>156</v>
          </cell>
          <cell r="J207">
            <v>678</v>
          </cell>
        </row>
        <row r="208">
          <cell r="A208" t="str">
            <v>Q-320C</v>
          </cell>
          <cell r="B208">
            <v>0.43</v>
          </cell>
          <cell r="C208" t="str">
            <v>Q-Voltage Regulator</v>
          </cell>
          <cell r="D208">
            <v>91</v>
          </cell>
          <cell r="E208">
            <v>336</v>
          </cell>
          <cell r="F208">
            <v>167</v>
          </cell>
          <cell r="G208">
            <v>102</v>
          </cell>
          <cell r="H208">
            <v>152</v>
          </cell>
          <cell r="I208">
            <v>32</v>
          </cell>
          <cell r="J208">
            <v>880</v>
          </cell>
        </row>
        <row r="209">
          <cell r="A209" t="str">
            <v>Q-431</v>
          </cell>
          <cell r="B209">
            <v>5.6</v>
          </cell>
          <cell r="C209" t="str">
            <v>Q-DTS-431</v>
          </cell>
          <cell r="D209">
            <v>127</v>
          </cell>
          <cell r="E209">
            <v>59</v>
          </cell>
          <cell r="F209">
            <v>43</v>
          </cell>
          <cell r="G209">
            <v>205</v>
          </cell>
          <cell r="H209">
            <v>68</v>
          </cell>
          <cell r="I209">
            <v>96</v>
          </cell>
          <cell r="J209">
            <v>598</v>
          </cell>
        </row>
        <row r="210">
          <cell r="A210" t="str">
            <v>Q-7805a</v>
          </cell>
          <cell r="B210">
            <v>1</v>
          </cell>
          <cell r="C210" t="str">
            <v>Q-Voltage Regulator</v>
          </cell>
          <cell r="D210">
            <v>112</v>
          </cell>
          <cell r="E210">
            <v>335</v>
          </cell>
          <cell r="F210">
            <v>229</v>
          </cell>
          <cell r="G210">
            <v>233</v>
          </cell>
          <cell r="H210">
            <v>338</v>
          </cell>
          <cell r="I210">
            <v>245</v>
          </cell>
          <cell r="J210">
            <v>1492</v>
          </cell>
        </row>
        <row r="211">
          <cell r="A211" t="str">
            <v>Q-7805b</v>
          </cell>
          <cell r="B211">
            <v>0.47</v>
          </cell>
          <cell r="C211" t="str">
            <v>Q-Voltage Regulator</v>
          </cell>
          <cell r="D211">
            <v>230</v>
          </cell>
          <cell r="E211">
            <v>250</v>
          </cell>
          <cell r="F211">
            <v>331</v>
          </cell>
          <cell r="G211">
            <v>223</v>
          </cell>
          <cell r="H211">
            <v>287</v>
          </cell>
          <cell r="I211">
            <v>280</v>
          </cell>
          <cell r="J211">
            <v>1601</v>
          </cell>
        </row>
        <row r="212">
          <cell r="A212" t="str">
            <v>Q-7805c</v>
          </cell>
          <cell r="B212">
            <v>1.5</v>
          </cell>
          <cell r="C212" t="str">
            <v>Q-Variable Voltage Regulator</v>
          </cell>
          <cell r="D212">
            <v>43</v>
          </cell>
          <cell r="E212">
            <v>47</v>
          </cell>
          <cell r="F212">
            <v>258</v>
          </cell>
          <cell r="G212">
            <v>316</v>
          </cell>
          <cell r="H212">
            <v>309</v>
          </cell>
          <cell r="I212">
            <v>167</v>
          </cell>
          <cell r="J212">
            <v>1140</v>
          </cell>
        </row>
        <row r="213">
          <cell r="A213" t="str">
            <v>Q-7805d</v>
          </cell>
          <cell r="B213">
            <v>1.72</v>
          </cell>
          <cell r="C213" t="str">
            <v>Q-Voltage Regulator</v>
          </cell>
          <cell r="D213">
            <v>137</v>
          </cell>
          <cell r="E213">
            <v>234</v>
          </cell>
          <cell r="F213">
            <v>193</v>
          </cell>
          <cell r="G213">
            <v>260</v>
          </cell>
          <cell r="H213">
            <v>66</v>
          </cell>
          <cell r="I213">
            <v>13</v>
          </cell>
          <cell r="J213">
            <v>903</v>
          </cell>
        </row>
        <row r="214">
          <cell r="A214" t="str">
            <v>Q-7805e</v>
          </cell>
          <cell r="B214">
            <v>1.18</v>
          </cell>
          <cell r="C214" t="str">
            <v>Q-Volatge Regulator</v>
          </cell>
          <cell r="D214">
            <v>138</v>
          </cell>
          <cell r="E214">
            <v>192</v>
          </cell>
          <cell r="F214">
            <v>107</v>
          </cell>
          <cell r="G214">
            <v>110</v>
          </cell>
          <cell r="H214">
            <v>300</v>
          </cell>
          <cell r="I214">
            <v>95</v>
          </cell>
          <cell r="J214">
            <v>942</v>
          </cell>
        </row>
        <row r="215">
          <cell r="A215" t="str">
            <v>Q-7805f</v>
          </cell>
          <cell r="B215">
            <v>5</v>
          </cell>
          <cell r="C215" t="str">
            <v>Q-Voltage Regulator</v>
          </cell>
          <cell r="D215">
            <v>231</v>
          </cell>
          <cell r="E215">
            <v>9</v>
          </cell>
          <cell r="F215">
            <v>259</v>
          </cell>
          <cell r="G215">
            <v>132</v>
          </cell>
          <cell r="H215">
            <v>98</v>
          </cell>
          <cell r="I215">
            <v>60</v>
          </cell>
          <cell r="J215">
            <v>789</v>
          </cell>
        </row>
        <row r="216">
          <cell r="A216" t="str">
            <v>Q-7805g</v>
          </cell>
          <cell r="B216">
            <v>4</v>
          </cell>
          <cell r="C216" t="str">
            <v>Q-Voltage Regulator</v>
          </cell>
          <cell r="D216">
            <v>138</v>
          </cell>
          <cell r="E216">
            <v>342</v>
          </cell>
          <cell r="F216">
            <v>210</v>
          </cell>
          <cell r="G216">
            <v>242</v>
          </cell>
          <cell r="H216">
            <v>149</v>
          </cell>
          <cell r="I216">
            <v>216</v>
          </cell>
          <cell r="J216">
            <v>1297</v>
          </cell>
        </row>
        <row r="217">
          <cell r="A217" t="str">
            <v>Q-7812A</v>
          </cell>
          <cell r="B217">
            <v>0.41</v>
          </cell>
          <cell r="C217" t="str">
            <v>Q-Voltage Regulator</v>
          </cell>
          <cell r="D217">
            <v>227</v>
          </cell>
          <cell r="E217">
            <v>311</v>
          </cell>
          <cell r="F217">
            <v>1</v>
          </cell>
          <cell r="G217">
            <v>190</v>
          </cell>
          <cell r="H217">
            <v>331</v>
          </cell>
          <cell r="I217">
            <v>45</v>
          </cell>
          <cell r="J217">
            <v>1105</v>
          </cell>
        </row>
        <row r="218">
          <cell r="A218" t="str">
            <v>Q-7812B</v>
          </cell>
          <cell r="B218">
            <v>0.63</v>
          </cell>
          <cell r="C218" t="str">
            <v>Q-Voltage Regulator</v>
          </cell>
          <cell r="D218">
            <v>29</v>
          </cell>
          <cell r="E218">
            <v>130</v>
          </cell>
          <cell r="F218">
            <v>133</v>
          </cell>
          <cell r="G218">
            <v>336</v>
          </cell>
          <cell r="H218">
            <v>60</v>
          </cell>
          <cell r="I218">
            <v>291</v>
          </cell>
          <cell r="J218">
            <v>979</v>
          </cell>
        </row>
        <row r="219">
          <cell r="A219" t="str">
            <v>Q-7812C</v>
          </cell>
          <cell r="B219">
            <v>0.3</v>
          </cell>
          <cell r="C219" t="str">
            <v>Q-Voltage Regulator</v>
          </cell>
          <cell r="D219">
            <v>1</v>
          </cell>
          <cell r="E219">
            <v>255</v>
          </cell>
          <cell r="F219">
            <v>272</v>
          </cell>
          <cell r="G219">
            <v>323</v>
          </cell>
          <cell r="H219">
            <v>342</v>
          </cell>
          <cell r="I219">
            <v>336</v>
          </cell>
          <cell r="J219">
            <v>1529</v>
          </cell>
        </row>
        <row r="220">
          <cell r="A220" t="str">
            <v>Q-7812D</v>
          </cell>
          <cell r="B220">
            <v>0.3</v>
          </cell>
          <cell r="C220" t="str">
            <v>Q-Voltage Regulator</v>
          </cell>
          <cell r="D220">
            <v>76</v>
          </cell>
          <cell r="E220">
            <v>137</v>
          </cell>
          <cell r="F220">
            <v>320</v>
          </cell>
          <cell r="G220">
            <v>235</v>
          </cell>
          <cell r="H220">
            <v>333</v>
          </cell>
          <cell r="I220">
            <v>248</v>
          </cell>
          <cell r="J220">
            <v>1349</v>
          </cell>
        </row>
        <row r="221">
          <cell r="A221" t="str">
            <v>Q-7812E</v>
          </cell>
          <cell r="B221">
            <v>3</v>
          </cell>
          <cell r="C221" t="str">
            <v>Q-Voltage Regulator</v>
          </cell>
          <cell r="D221">
            <v>304</v>
          </cell>
          <cell r="E221">
            <v>220</v>
          </cell>
          <cell r="F221">
            <v>314</v>
          </cell>
          <cell r="G221">
            <v>104</v>
          </cell>
          <cell r="H221">
            <v>285</v>
          </cell>
          <cell r="I221">
            <v>137</v>
          </cell>
          <cell r="J221">
            <v>1364</v>
          </cell>
        </row>
        <row r="222">
          <cell r="A222" t="str">
            <v>Q-7824CT</v>
          </cell>
          <cell r="B222">
            <v>0.28999999999999998</v>
          </cell>
          <cell r="C222" t="str">
            <v>Q-Voltage Regulator</v>
          </cell>
          <cell r="D222">
            <v>267</v>
          </cell>
          <cell r="E222">
            <v>333</v>
          </cell>
          <cell r="F222">
            <v>330</v>
          </cell>
          <cell r="G222">
            <v>108</v>
          </cell>
          <cell r="H222">
            <v>133</v>
          </cell>
          <cell r="I222">
            <v>289</v>
          </cell>
          <cell r="J222">
            <v>1460</v>
          </cell>
        </row>
        <row r="223">
          <cell r="A223" t="str">
            <v>Q-78M12</v>
          </cell>
          <cell r="B223">
            <v>0.25</v>
          </cell>
          <cell r="C223" t="str">
            <v>Q-Voltage Regulator</v>
          </cell>
          <cell r="D223">
            <v>306</v>
          </cell>
          <cell r="E223">
            <v>330</v>
          </cell>
          <cell r="F223">
            <v>85</v>
          </cell>
          <cell r="G223">
            <v>20</v>
          </cell>
          <cell r="H223">
            <v>85</v>
          </cell>
          <cell r="I223">
            <v>127</v>
          </cell>
          <cell r="J223">
            <v>953</v>
          </cell>
        </row>
        <row r="224">
          <cell r="A224" t="str">
            <v>Q-7905a</v>
          </cell>
          <cell r="B224">
            <v>0.4</v>
          </cell>
          <cell r="C224" t="str">
            <v>Q-Voltage Regulator</v>
          </cell>
          <cell r="D224">
            <v>323</v>
          </cell>
          <cell r="E224">
            <v>102</v>
          </cell>
          <cell r="F224">
            <v>15</v>
          </cell>
          <cell r="G224">
            <v>128</v>
          </cell>
          <cell r="H224">
            <v>354</v>
          </cell>
          <cell r="I224">
            <v>54</v>
          </cell>
          <cell r="J224">
            <v>976</v>
          </cell>
        </row>
        <row r="225">
          <cell r="A225" t="str">
            <v>Q-7905B</v>
          </cell>
          <cell r="B225">
            <v>0.5</v>
          </cell>
          <cell r="C225" t="str">
            <v>Q-Voltage Regulator</v>
          </cell>
          <cell r="D225">
            <v>241</v>
          </cell>
          <cell r="E225">
            <v>275</v>
          </cell>
          <cell r="F225">
            <v>307</v>
          </cell>
          <cell r="G225">
            <v>123</v>
          </cell>
          <cell r="H225">
            <v>297</v>
          </cell>
          <cell r="I225">
            <v>295</v>
          </cell>
          <cell r="J225">
            <v>1538</v>
          </cell>
        </row>
        <row r="226">
          <cell r="A226" t="str">
            <v>Q-7912A</v>
          </cell>
          <cell r="B226">
            <v>0.45</v>
          </cell>
          <cell r="C226" t="str">
            <v>Q-Voltage Regulator</v>
          </cell>
          <cell r="D226">
            <v>284</v>
          </cell>
          <cell r="E226">
            <v>49</v>
          </cell>
          <cell r="F226">
            <v>171</v>
          </cell>
          <cell r="G226">
            <v>289</v>
          </cell>
          <cell r="H226">
            <v>234</v>
          </cell>
          <cell r="I226">
            <v>129</v>
          </cell>
          <cell r="J226">
            <v>1156</v>
          </cell>
        </row>
        <row r="227">
          <cell r="A227" t="str">
            <v>Q-7912B</v>
          </cell>
          <cell r="B227">
            <v>0.43</v>
          </cell>
          <cell r="C227" t="str">
            <v>Q-Voltage Regulator</v>
          </cell>
          <cell r="D227">
            <v>347</v>
          </cell>
          <cell r="E227">
            <v>250</v>
          </cell>
          <cell r="F227">
            <v>1</v>
          </cell>
          <cell r="G227">
            <v>246</v>
          </cell>
          <cell r="H227">
            <v>173</v>
          </cell>
          <cell r="I227">
            <v>326</v>
          </cell>
          <cell r="J227">
            <v>1343</v>
          </cell>
        </row>
        <row r="228">
          <cell r="A228" t="str">
            <v>Q-7915A</v>
          </cell>
          <cell r="B228">
            <v>0.45</v>
          </cell>
          <cell r="C228" t="str">
            <v>Q-Voltage Regulator</v>
          </cell>
          <cell r="D228">
            <v>245</v>
          </cell>
          <cell r="E228">
            <v>342</v>
          </cell>
          <cell r="F228">
            <v>342</v>
          </cell>
          <cell r="G228">
            <v>214</v>
          </cell>
          <cell r="H228">
            <v>324</v>
          </cell>
          <cell r="I228">
            <v>225</v>
          </cell>
          <cell r="J228">
            <v>1692</v>
          </cell>
        </row>
        <row r="229">
          <cell r="A229" t="str">
            <v>Q-7915B</v>
          </cell>
          <cell r="B229">
            <v>0.45</v>
          </cell>
          <cell r="C229" t="str">
            <v>Q-Voltage Regulator</v>
          </cell>
          <cell r="D229">
            <v>13</v>
          </cell>
          <cell r="E229">
            <v>145</v>
          </cell>
          <cell r="F229">
            <v>260</v>
          </cell>
          <cell r="G229">
            <v>294</v>
          </cell>
          <cell r="H229">
            <v>222</v>
          </cell>
          <cell r="I229">
            <v>60</v>
          </cell>
          <cell r="J229">
            <v>994</v>
          </cell>
        </row>
        <row r="230">
          <cell r="A230" t="str">
            <v>Q-802</v>
          </cell>
          <cell r="B230">
            <v>1.4</v>
          </cell>
          <cell r="C230" t="str">
            <v>Q-XC-802-W Phototransistor</v>
          </cell>
          <cell r="D230">
            <v>330</v>
          </cell>
          <cell r="E230">
            <v>140</v>
          </cell>
          <cell r="F230">
            <v>212</v>
          </cell>
          <cell r="G230">
            <v>121</v>
          </cell>
          <cell r="H230">
            <v>217</v>
          </cell>
          <cell r="I230">
            <v>59</v>
          </cell>
          <cell r="J230">
            <v>1079</v>
          </cell>
        </row>
        <row r="231">
          <cell r="A231" t="str">
            <v>QECG-108</v>
          </cell>
          <cell r="B231">
            <v>1.48</v>
          </cell>
          <cell r="C231" t="str">
            <v>QECG-Transistor ECG108</v>
          </cell>
          <cell r="D231">
            <v>276</v>
          </cell>
          <cell r="E231">
            <v>106</v>
          </cell>
          <cell r="F231">
            <v>317</v>
          </cell>
          <cell r="G231">
            <v>95</v>
          </cell>
          <cell r="H231">
            <v>100</v>
          </cell>
          <cell r="I231">
            <v>54</v>
          </cell>
          <cell r="J231">
            <v>948</v>
          </cell>
        </row>
        <row r="232">
          <cell r="A232" t="str">
            <v>QECG-123a</v>
          </cell>
          <cell r="B232">
            <v>1.32</v>
          </cell>
          <cell r="C232" t="str">
            <v>QECG-Transistor ECG123a</v>
          </cell>
          <cell r="D232">
            <v>353</v>
          </cell>
          <cell r="E232">
            <v>21</v>
          </cell>
          <cell r="F232">
            <v>58</v>
          </cell>
          <cell r="G232">
            <v>188</v>
          </cell>
          <cell r="H232">
            <v>215</v>
          </cell>
          <cell r="I232">
            <v>19</v>
          </cell>
          <cell r="J232">
            <v>854</v>
          </cell>
        </row>
        <row r="233">
          <cell r="A233" t="str">
            <v>QECG-123ap</v>
          </cell>
          <cell r="B233">
            <v>1.1299999999999999</v>
          </cell>
          <cell r="C233" t="str">
            <v>QECG-Transistor ECG123ap</v>
          </cell>
          <cell r="D233">
            <v>79</v>
          </cell>
          <cell r="E233">
            <v>3</v>
          </cell>
          <cell r="F233">
            <v>103</v>
          </cell>
          <cell r="G233">
            <v>171</v>
          </cell>
          <cell r="H233">
            <v>59</v>
          </cell>
          <cell r="I233">
            <v>348</v>
          </cell>
          <cell r="J233">
            <v>763</v>
          </cell>
        </row>
        <row r="234">
          <cell r="A234" t="str">
            <v>QECG-127</v>
          </cell>
          <cell r="B234">
            <v>35.4</v>
          </cell>
          <cell r="C234" t="str">
            <v>QECG-Transistor ECG127</v>
          </cell>
          <cell r="D234">
            <v>121</v>
          </cell>
          <cell r="E234">
            <v>310</v>
          </cell>
          <cell r="F234">
            <v>182</v>
          </cell>
          <cell r="G234">
            <v>55</v>
          </cell>
          <cell r="H234">
            <v>82</v>
          </cell>
          <cell r="I234">
            <v>197</v>
          </cell>
          <cell r="J234">
            <v>947</v>
          </cell>
        </row>
        <row r="235">
          <cell r="A235" t="str">
            <v>QECG-128</v>
          </cell>
          <cell r="B235">
            <v>1.83</v>
          </cell>
          <cell r="C235" t="str">
            <v>QECG-Transistor ECG128</v>
          </cell>
          <cell r="D235">
            <v>23</v>
          </cell>
          <cell r="E235">
            <v>107</v>
          </cell>
          <cell r="F235">
            <v>168</v>
          </cell>
          <cell r="G235">
            <v>250</v>
          </cell>
          <cell r="H235">
            <v>263</v>
          </cell>
          <cell r="I235">
            <v>165</v>
          </cell>
          <cell r="J235">
            <v>976</v>
          </cell>
        </row>
        <row r="236">
          <cell r="A236" t="str">
            <v>QECG-129</v>
          </cell>
          <cell r="B236">
            <v>2.4900000000000002</v>
          </cell>
          <cell r="C236" t="str">
            <v>QECG-Transistor ECG129</v>
          </cell>
          <cell r="D236">
            <v>131</v>
          </cell>
          <cell r="E236">
            <v>107</v>
          </cell>
          <cell r="F236">
            <v>86</v>
          </cell>
          <cell r="G236">
            <v>16</v>
          </cell>
          <cell r="H236">
            <v>344</v>
          </cell>
          <cell r="I236">
            <v>237</v>
          </cell>
          <cell r="J236">
            <v>921</v>
          </cell>
        </row>
        <row r="237">
          <cell r="A237" t="str">
            <v>QECG-157</v>
          </cell>
          <cell r="B237">
            <v>1.84</v>
          </cell>
          <cell r="C237" t="str">
            <v>QECG-Transistor ECG157</v>
          </cell>
          <cell r="D237">
            <v>276</v>
          </cell>
          <cell r="E237">
            <v>203</v>
          </cell>
          <cell r="F237">
            <v>78</v>
          </cell>
          <cell r="G237">
            <v>106</v>
          </cell>
          <cell r="H237">
            <v>136</v>
          </cell>
          <cell r="I237">
            <v>78</v>
          </cell>
          <cell r="J237">
            <v>877</v>
          </cell>
        </row>
        <row r="238">
          <cell r="A238" t="str">
            <v>QECG-175</v>
          </cell>
          <cell r="B238">
            <v>3.16</v>
          </cell>
          <cell r="C238" t="str">
            <v>QECG-Transistor ECG175</v>
          </cell>
          <cell r="D238">
            <v>202</v>
          </cell>
          <cell r="E238">
            <v>69</v>
          </cell>
          <cell r="F238">
            <v>207</v>
          </cell>
          <cell r="G238">
            <v>193</v>
          </cell>
          <cell r="H238">
            <v>169</v>
          </cell>
          <cell r="I238">
            <v>27</v>
          </cell>
          <cell r="J238">
            <v>867</v>
          </cell>
        </row>
        <row r="239">
          <cell r="A239" t="str">
            <v>REF01C</v>
          </cell>
          <cell r="B239">
            <v>1.48</v>
          </cell>
          <cell r="C239" t="str">
            <v>Voltage Regulator</v>
          </cell>
          <cell r="D239">
            <v>277</v>
          </cell>
          <cell r="E239">
            <v>90</v>
          </cell>
          <cell r="F239">
            <v>323</v>
          </cell>
          <cell r="G239">
            <v>230</v>
          </cell>
          <cell r="H239">
            <v>201</v>
          </cell>
          <cell r="I239">
            <v>227</v>
          </cell>
          <cell r="J239">
            <v>1348</v>
          </cell>
        </row>
        <row r="240">
          <cell r="A240" t="str">
            <v>RELAY-CONTAC</v>
          </cell>
          <cell r="B240">
            <v>6</v>
          </cell>
          <cell r="C240" t="str">
            <v xml:space="preserve">Power CONTACTOR Relay </v>
          </cell>
          <cell r="D240">
            <v>257</v>
          </cell>
          <cell r="E240">
            <v>54</v>
          </cell>
          <cell r="F240">
            <v>223</v>
          </cell>
          <cell r="G240">
            <v>304</v>
          </cell>
          <cell r="H240">
            <v>274</v>
          </cell>
          <cell r="I240">
            <v>41</v>
          </cell>
          <cell r="J240">
            <v>1153</v>
          </cell>
        </row>
        <row r="241">
          <cell r="A241" t="str">
            <v>RELAY-PWR</v>
          </cell>
          <cell r="B241">
            <v>6</v>
          </cell>
          <cell r="C241" t="str">
            <v xml:space="preserve">Power Relays 15A 12v to 120ac </v>
          </cell>
          <cell r="D241">
            <v>275</v>
          </cell>
          <cell r="E241">
            <v>102</v>
          </cell>
          <cell r="F241">
            <v>86</v>
          </cell>
          <cell r="G241">
            <v>140</v>
          </cell>
          <cell r="H241">
            <v>80</v>
          </cell>
          <cell r="I241">
            <v>121</v>
          </cell>
          <cell r="J241">
            <v>804</v>
          </cell>
        </row>
        <row r="242">
          <cell r="A242" t="str">
            <v>R-RES</v>
          </cell>
          <cell r="B242">
            <v>0.3</v>
          </cell>
          <cell r="C242" t="str">
            <v>R-RES Resistor arrays. SMD</v>
          </cell>
          <cell r="D242">
            <v>206</v>
          </cell>
          <cell r="E242">
            <v>294</v>
          </cell>
          <cell r="F242">
            <v>221</v>
          </cell>
          <cell r="G242">
            <v>134</v>
          </cell>
          <cell r="H242">
            <v>20</v>
          </cell>
          <cell r="I242">
            <v>287</v>
          </cell>
          <cell r="J242">
            <v>1162</v>
          </cell>
        </row>
        <row r="243">
          <cell r="A243" t="str">
            <v>R-RES SM</v>
          </cell>
          <cell r="B243">
            <v>0.05</v>
          </cell>
          <cell r="C243" t="str">
            <v xml:space="preserve">R-SURFACE MOUNT RESISTOR </v>
          </cell>
          <cell r="D243">
            <v>175</v>
          </cell>
          <cell r="E243">
            <v>144</v>
          </cell>
          <cell r="F243">
            <v>70</v>
          </cell>
          <cell r="G243">
            <v>200</v>
          </cell>
          <cell r="H243">
            <v>105</v>
          </cell>
          <cell r="I243">
            <v>159</v>
          </cell>
          <cell r="J243">
            <v>853</v>
          </cell>
        </row>
        <row r="244">
          <cell r="A244" t="str">
            <v>R-RES-1/2W</v>
          </cell>
          <cell r="B244">
            <v>7.0000000000000007E-2</v>
          </cell>
          <cell r="C244" t="str">
            <v xml:space="preserve">R-Resistor 1/2 Watt 10% </v>
          </cell>
          <cell r="D244">
            <v>109</v>
          </cell>
          <cell r="E244">
            <v>190</v>
          </cell>
          <cell r="F244">
            <v>4</v>
          </cell>
          <cell r="G244">
            <v>308</v>
          </cell>
          <cell r="H244">
            <v>25</v>
          </cell>
          <cell r="I244">
            <v>41</v>
          </cell>
          <cell r="J244">
            <v>677</v>
          </cell>
        </row>
        <row r="245">
          <cell r="A245" t="str">
            <v>R-RES-1/4W</v>
          </cell>
          <cell r="B245">
            <v>0.04</v>
          </cell>
          <cell r="C245" t="str">
            <v>R-Resistor</v>
          </cell>
          <cell r="D245">
            <v>0</v>
          </cell>
          <cell r="E245">
            <v>296</v>
          </cell>
          <cell r="F245">
            <v>76</v>
          </cell>
          <cell r="G245">
            <v>111</v>
          </cell>
          <cell r="H245">
            <v>233</v>
          </cell>
          <cell r="I245">
            <v>341</v>
          </cell>
          <cell r="J245">
            <v>1057</v>
          </cell>
        </row>
        <row r="246">
          <cell r="A246" t="str">
            <v>R-RES-1W</v>
          </cell>
          <cell r="B246">
            <v>0.11</v>
          </cell>
          <cell r="C246" t="str">
            <v xml:space="preserve">R-Resistor 1 Watt 10% </v>
          </cell>
          <cell r="D246">
            <v>326</v>
          </cell>
          <cell r="E246">
            <v>125</v>
          </cell>
          <cell r="F246">
            <v>161</v>
          </cell>
          <cell r="G246">
            <v>162</v>
          </cell>
          <cell r="H246">
            <v>79</v>
          </cell>
          <cell r="I246">
            <v>220</v>
          </cell>
          <cell r="J246">
            <v>1073</v>
          </cell>
        </row>
        <row r="247">
          <cell r="A247" t="str">
            <v>R-RES25</v>
          </cell>
          <cell r="B247">
            <v>4.3899999999999997</v>
          </cell>
          <cell r="C247" t="str">
            <v>R-RES</v>
          </cell>
          <cell r="D247">
            <v>181</v>
          </cell>
          <cell r="E247">
            <v>141</v>
          </cell>
          <cell r="F247">
            <v>213</v>
          </cell>
          <cell r="G247">
            <v>11</v>
          </cell>
          <cell r="H247">
            <v>248</v>
          </cell>
          <cell r="I247">
            <v>350</v>
          </cell>
          <cell r="J247">
            <v>1144</v>
          </cell>
        </row>
        <row r="248">
          <cell r="A248" t="str">
            <v>R-RES2W</v>
          </cell>
          <cell r="B248">
            <v>0.22</v>
          </cell>
          <cell r="C248" t="str">
            <v>R-Carbon Resistor 2 Watts 10%</v>
          </cell>
          <cell r="D248">
            <v>347</v>
          </cell>
          <cell r="E248">
            <v>293</v>
          </cell>
          <cell r="F248">
            <v>112</v>
          </cell>
          <cell r="G248">
            <v>200</v>
          </cell>
          <cell r="H248">
            <v>80</v>
          </cell>
          <cell r="I248">
            <v>168</v>
          </cell>
          <cell r="J248">
            <v>1200</v>
          </cell>
        </row>
        <row r="249">
          <cell r="A249" t="str">
            <v>R-RES5</v>
          </cell>
          <cell r="B249">
            <v>1.95</v>
          </cell>
          <cell r="C249" t="str">
            <v>R-RES</v>
          </cell>
          <cell r="D249">
            <v>305</v>
          </cell>
          <cell r="E249">
            <v>20</v>
          </cell>
          <cell r="F249">
            <v>53</v>
          </cell>
          <cell r="G249">
            <v>185</v>
          </cell>
          <cell r="H249">
            <v>317</v>
          </cell>
          <cell r="I249">
            <v>135</v>
          </cell>
          <cell r="J249">
            <v>1015</v>
          </cell>
        </row>
        <row r="250">
          <cell r="A250" t="str">
            <v>R-RESNET</v>
          </cell>
          <cell r="B250">
            <v>0.65</v>
          </cell>
          <cell r="C250" t="str">
            <v xml:space="preserve">R-RESISTOR NETWORK array (ALL) </v>
          </cell>
          <cell r="D250">
            <v>204</v>
          </cell>
          <cell r="E250">
            <v>67</v>
          </cell>
          <cell r="F250">
            <v>264</v>
          </cell>
          <cell r="G250">
            <v>124</v>
          </cell>
          <cell r="H250">
            <v>16</v>
          </cell>
          <cell r="I250">
            <v>117</v>
          </cell>
          <cell r="J250">
            <v>792</v>
          </cell>
        </row>
        <row r="251">
          <cell r="A251" t="str">
            <v>R-RESP</v>
          </cell>
          <cell r="B251">
            <v>0.53</v>
          </cell>
          <cell r="C251" t="str">
            <v xml:space="preserve">R-PRECISION RESISTOR </v>
          </cell>
          <cell r="D251">
            <v>354</v>
          </cell>
          <cell r="E251">
            <v>242</v>
          </cell>
          <cell r="F251">
            <v>137</v>
          </cell>
          <cell r="G251">
            <v>267</v>
          </cell>
          <cell r="H251">
            <v>84</v>
          </cell>
          <cell r="I251">
            <v>303</v>
          </cell>
          <cell r="J251">
            <v>1387</v>
          </cell>
        </row>
        <row r="252">
          <cell r="A252" t="str">
            <v>R-RES-PHOTO</v>
          </cell>
          <cell r="B252">
            <v>0.25</v>
          </cell>
          <cell r="C252" t="str">
            <v xml:space="preserve">R-Photo Resistor Cell (~3k) (dark&gt;100k) (light&lt;10k) </v>
          </cell>
          <cell r="D252">
            <v>343</v>
          </cell>
          <cell r="E252">
            <v>94</v>
          </cell>
          <cell r="F252">
            <v>48</v>
          </cell>
          <cell r="G252">
            <v>49</v>
          </cell>
          <cell r="H252">
            <v>3</v>
          </cell>
          <cell r="I252">
            <v>255</v>
          </cell>
          <cell r="J252">
            <v>792</v>
          </cell>
        </row>
        <row r="253">
          <cell r="A253" t="str">
            <v>SCISSORS</v>
          </cell>
          <cell r="B253">
            <v>0.6</v>
          </cell>
          <cell r="C253" t="str">
            <v>6 1/2" Scissors</v>
          </cell>
          <cell r="D253">
            <v>70</v>
          </cell>
          <cell r="E253">
            <v>16</v>
          </cell>
          <cell r="F253">
            <v>184</v>
          </cell>
          <cell r="G253">
            <v>192</v>
          </cell>
          <cell r="H253">
            <v>157</v>
          </cell>
          <cell r="I253">
            <v>92</v>
          </cell>
          <cell r="J253">
            <v>711</v>
          </cell>
        </row>
        <row r="254">
          <cell r="A254" t="str">
            <v>SOCKET14</v>
          </cell>
          <cell r="B254">
            <v>0.33</v>
          </cell>
          <cell r="C254" t="str">
            <v xml:space="preserve">14 PIN DIP SOCKET </v>
          </cell>
          <cell r="D254">
            <v>161</v>
          </cell>
          <cell r="E254">
            <v>250</v>
          </cell>
          <cell r="F254">
            <v>186</v>
          </cell>
          <cell r="G254">
            <v>337</v>
          </cell>
          <cell r="H254">
            <v>65</v>
          </cell>
          <cell r="I254">
            <v>415</v>
          </cell>
          <cell r="J254">
            <v>1414</v>
          </cell>
        </row>
        <row r="255">
          <cell r="A255" t="str">
            <v>SOCKETWW16</v>
          </cell>
          <cell r="B255">
            <v>1.95</v>
          </cell>
          <cell r="C255" t="str">
            <v>16-PIN GOLD WW DIP Socket</v>
          </cell>
          <cell r="D255">
            <v>400</v>
          </cell>
          <cell r="E255">
            <v>386</v>
          </cell>
          <cell r="F255">
            <v>451</v>
          </cell>
          <cell r="G255">
            <v>365</v>
          </cell>
          <cell r="H255">
            <v>4</v>
          </cell>
          <cell r="I255">
            <v>54</v>
          </cell>
          <cell r="J255">
            <v>1660</v>
          </cell>
        </row>
        <row r="256">
          <cell r="A256" t="str">
            <v>SOCKSIP</v>
          </cell>
          <cell r="B256">
            <v>1.99</v>
          </cell>
          <cell r="C256" t="str">
            <v>65-PIN TIN SOLDER SIP</v>
          </cell>
          <cell r="D256">
            <v>230</v>
          </cell>
          <cell r="E256">
            <v>132</v>
          </cell>
          <cell r="F256">
            <v>54</v>
          </cell>
          <cell r="G256">
            <v>96</v>
          </cell>
          <cell r="H256">
            <v>1</v>
          </cell>
          <cell r="I256">
            <v>163</v>
          </cell>
          <cell r="J256">
            <v>676</v>
          </cell>
        </row>
        <row r="257">
          <cell r="A257" t="str">
            <v>SOCKSS</v>
          </cell>
          <cell r="B257">
            <v>0.05</v>
          </cell>
          <cell r="C257" t="str">
            <v xml:space="preserve">SINGLE ROW SLD TAIL </v>
          </cell>
          <cell r="D257">
            <v>311</v>
          </cell>
          <cell r="E257">
            <v>300</v>
          </cell>
          <cell r="F257">
            <v>246</v>
          </cell>
          <cell r="G257">
            <v>126</v>
          </cell>
          <cell r="H257">
            <v>54</v>
          </cell>
          <cell r="I257">
            <v>123</v>
          </cell>
          <cell r="J257">
            <v>1160</v>
          </cell>
        </row>
        <row r="258">
          <cell r="A258" t="str">
            <v>SOCKST16</v>
          </cell>
          <cell r="B258">
            <v>0.38</v>
          </cell>
          <cell r="C258" t="str">
            <v xml:space="preserve">16-PIN SLDRTAIL DIP SCK </v>
          </cell>
          <cell r="D258">
            <v>156</v>
          </cell>
          <cell r="E258">
            <v>92</v>
          </cell>
          <cell r="F258">
            <v>228</v>
          </cell>
          <cell r="G258">
            <v>370</v>
          </cell>
          <cell r="H258">
            <v>405</v>
          </cell>
          <cell r="I258">
            <v>340</v>
          </cell>
          <cell r="J258">
            <v>1591</v>
          </cell>
        </row>
        <row r="259">
          <cell r="A259" t="str">
            <v>SOCKST20</v>
          </cell>
          <cell r="B259">
            <v>0.45</v>
          </cell>
          <cell r="C259" t="str">
            <v>20-PIN SLDRTAIL DIP SCK</v>
          </cell>
          <cell r="D259">
            <v>492</v>
          </cell>
          <cell r="E259">
            <v>424</v>
          </cell>
          <cell r="F259">
            <v>239</v>
          </cell>
          <cell r="G259">
            <v>240</v>
          </cell>
          <cell r="H259">
            <v>311</v>
          </cell>
          <cell r="I259">
            <v>384</v>
          </cell>
          <cell r="J259">
            <v>2090</v>
          </cell>
        </row>
        <row r="260">
          <cell r="A260" t="str">
            <v>SOCKST24</v>
          </cell>
          <cell r="B260">
            <v>0.55000000000000004</v>
          </cell>
          <cell r="C260" t="str">
            <v>24-PIN SLDRTAIL DIP SCK</v>
          </cell>
          <cell r="D260">
            <v>25</v>
          </cell>
          <cell r="E260">
            <v>382</v>
          </cell>
          <cell r="F260">
            <v>282</v>
          </cell>
          <cell r="G260">
            <v>102</v>
          </cell>
          <cell r="H260">
            <v>49</v>
          </cell>
          <cell r="I260">
            <v>330</v>
          </cell>
          <cell r="J260">
            <v>1170</v>
          </cell>
        </row>
        <row r="261">
          <cell r="A261" t="str">
            <v>SOCKST28</v>
          </cell>
          <cell r="B261">
            <v>0.65</v>
          </cell>
          <cell r="C261" t="str">
            <v>28 PIN SOLDERTAIL SOCKE</v>
          </cell>
          <cell r="D261">
            <v>132</v>
          </cell>
          <cell r="E261">
            <v>346</v>
          </cell>
          <cell r="F261">
            <v>334</v>
          </cell>
          <cell r="G261">
            <v>220</v>
          </cell>
          <cell r="H261">
            <v>49</v>
          </cell>
          <cell r="I261">
            <v>240</v>
          </cell>
          <cell r="J261">
            <v>1321</v>
          </cell>
        </row>
        <row r="262">
          <cell r="A262" t="str">
            <v>SOCKST40</v>
          </cell>
          <cell r="B262">
            <v>1</v>
          </cell>
          <cell r="C262" t="str">
            <v>40-PIN SLDRTAIL DIP SCK</v>
          </cell>
          <cell r="D262">
            <v>176</v>
          </cell>
          <cell r="E262">
            <v>22</v>
          </cell>
          <cell r="F262">
            <v>96</v>
          </cell>
          <cell r="G262">
            <v>205</v>
          </cell>
          <cell r="H262">
            <v>11</v>
          </cell>
          <cell r="I262">
            <v>193</v>
          </cell>
          <cell r="J262">
            <v>703</v>
          </cell>
        </row>
        <row r="263">
          <cell r="A263" t="str">
            <v>SOCKSWW</v>
          </cell>
          <cell r="B263">
            <v>0.05</v>
          </cell>
          <cell r="C263" t="str">
            <v xml:space="preserve">SINGLE ROW W.W. </v>
          </cell>
          <cell r="D263">
            <v>156</v>
          </cell>
          <cell r="E263">
            <v>94</v>
          </cell>
          <cell r="F263">
            <v>344</v>
          </cell>
          <cell r="G263">
            <v>20</v>
          </cell>
          <cell r="H263">
            <v>138</v>
          </cell>
          <cell r="I263">
            <v>61</v>
          </cell>
          <cell r="J263">
            <v>813</v>
          </cell>
        </row>
        <row r="264">
          <cell r="A264" t="str">
            <v>SOCKW14</v>
          </cell>
          <cell r="B264">
            <v>1.38</v>
          </cell>
          <cell r="C264" t="str">
            <v>14-PIN TIN WW DIP SCKT</v>
          </cell>
          <cell r="D264">
            <v>369</v>
          </cell>
          <cell r="E264">
            <v>289</v>
          </cell>
          <cell r="F264">
            <v>162</v>
          </cell>
          <cell r="G264">
            <v>379</v>
          </cell>
          <cell r="H264">
            <v>274</v>
          </cell>
          <cell r="I264">
            <v>39</v>
          </cell>
          <cell r="J264">
            <v>1512</v>
          </cell>
        </row>
        <row r="265">
          <cell r="A265" t="str">
            <v>SOCKW16</v>
          </cell>
          <cell r="B265">
            <v>1.53</v>
          </cell>
          <cell r="C265" t="str">
            <v xml:space="preserve">16-PIN TIN WW DIP SCKT </v>
          </cell>
          <cell r="D265">
            <v>245</v>
          </cell>
          <cell r="E265">
            <v>210</v>
          </cell>
          <cell r="F265">
            <v>355</v>
          </cell>
          <cell r="G265">
            <v>137</v>
          </cell>
          <cell r="H265">
            <v>377</v>
          </cell>
          <cell r="I265">
            <v>439</v>
          </cell>
          <cell r="J265">
            <v>1763</v>
          </cell>
        </row>
        <row r="266">
          <cell r="A266" t="str">
            <v>SOCKW20</v>
          </cell>
          <cell r="B266">
            <v>1.9</v>
          </cell>
          <cell r="C266" t="str">
            <v>20-PIN TIN WW DIP SCKT</v>
          </cell>
          <cell r="D266">
            <v>149</v>
          </cell>
          <cell r="E266">
            <v>452</v>
          </cell>
          <cell r="F266">
            <v>14</v>
          </cell>
          <cell r="G266">
            <v>273</v>
          </cell>
          <cell r="H266">
            <v>327</v>
          </cell>
          <cell r="I266">
            <v>424</v>
          </cell>
          <cell r="J266">
            <v>1639</v>
          </cell>
        </row>
        <row r="267">
          <cell r="A267" t="str">
            <v>SOCKW24</v>
          </cell>
          <cell r="B267">
            <v>2.25</v>
          </cell>
          <cell r="C267" t="str">
            <v>24-PIN TIN WW DIP SCKT</v>
          </cell>
          <cell r="D267">
            <v>455</v>
          </cell>
          <cell r="E267">
            <v>238</v>
          </cell>
          <cell r="F267">
            <v>347</v>
          </cell>
          <cell r="G267">
            <v>282</v>
          </cell>
          <cell r="H267">
            <v>41</v>
          </cell>
          <cell r="I267">
            <v>277</v>
          </cell>
          <cell r="J267">
            <v>1640</v>
          </cell>
        </row>
        <row r="268">
          <cell r="A268" t="str">
            <v>SOCKW40</v>
          </cell>
          <cell r="B268">
            <v>3.73</v>
          </cell>
          <cell r="C268" t="str">
            <v>40-PIN TIN WW DIP SCKT</v>
          </cell>
          <cell r="D268">
            <v>47</v>
          </cell>
          <cell r="E268">
            <v>200</v>
          </cell>
          <cell r="F268">
            <v>195</v>
          </cell>
          <cell r="G268">
            <v>221</v>
          </cell>
          <cell r="H268">
            <v>123</v>
          </cell>
          <cell r="I268">
            <v>69</v>
          </cell>
          <cell r="J268">
            <v>855</v>
          </cell>
        </row>
        <row r="269">
          <cell r="A269" t="str">
            <v>SOCKW8</v>
          </cell>
          <cell r="B269">
            <v>0.77</v>
          </cell>
          <cell r="C269" t="str">
            <v>8-PIN TIN WW DIP SOCKET</v>
          </cell>
          <cell r="D269">
            <v>267</v>
          </cell>
          <cell r="E269">
            <v>257</v>
          </cell>
          <cell r="F269">
            <v>221</v>
          </cell>
          <cell r="G269">
            <v>107</v>
          </cell>
          <cell r="H269">
            <v>237</v>
          </cell>
          <cell r="I269">
            <v>187</v>
          </cell>
          <cell r="J269">
            <v>1276</v>
          </cell>
        </row>
        <row r="270">
          <cell r="A270" t="str">
            <v>SOCKWW14</v>
          </cell>
          <cell r="B270">
            <v>1.7</v>
          </cell>
          <cell r="C270" t="str">
            <v>14-PIN GOLD WW DIP SCKT</v>
          </cell>
          <cell r="D270">
            <v>301</v>
          </cell>
          <cell r="E270">
            <v>181</v>
          </cell>
          <cell r="F270">
            <v>494</v>
          </cell>
          <cell r="G270">
            <v>177</v>
          </cell>
          <cell r="H270">
            <v>70</v>
          </cell>
          <cell r="I270">
            <v>384</v>
          </cell>
          <cell r="J270">
            <v>1607</v>
          </cell>
        </row>
        <row r="271">
          <cell r="A271" t="str">
            <v>SOCKWW20</v>
          </cell>
          <cell r="B271">
            <v>2.4</v>
          </cell>
          <cell r="C271" t="str">
            <v>20-PIN GOLD WW DIP SCKT</v>
          </cell>
          <cell r="D271">
            <v>328</v>
          </cell>
          <cell r="E271">
            <v>319</v>
          </cell>
          <cell r="F271">
            <v>65</v>
          </cell>
          <cell r="G271">
            <v>57</v>
          </cell>
          <cell r="H271">
            <v>473</v>
          </cell>
          <cell r="I271">
            <v>65</v>
          </cell>
          <cell r="J271">
            <v>1307</v>
          </cell>
        </row>
        <row r="272">
          <cell r="A272" t="str">
            <v>SOCKWW24</v>
          </cell>
          <cell r="B272">
            <v>2.9</v>
          </cell>
          <cell r="C272" t="str">
            <v>24-PIN GOLD WW DIP SCKT</v>
          </cell>
          <cell r="D272">
            <v>75</v>
          </cell>
          <cell r="E272">
            <v>122</v>
          </cell>
          <cell r="F272">
            <v>155</v>
          </cell>
          <cell r="G272">
            <v>388</v>
          </cell>
          <cell r="H272">
            <v>388</v>
          </cell>
          <cell r="I272">
            <v>452</v>
          </cell>
          <cell r="J272">
            <v>1580</v>
          </cell>
        </row>
        <row r="273">
          <cell r="A273" t="str">
            <v>SOCKWW40</v>
          </cell>
          <cell r="B273">
            <v>4.6500000000000004</v>
          </cell>
          <cell r="C273" t="str">
            <v>40-PIN GOLD WW DIP SCKT</v>
          </cell>
          <cell r="D273">
            <v>183</v>
          </cell>
          <cell r="E273">
            <v>121</v>
          </cell>
          <cell r="F273">
            <v>186</v>
          </cell>
          <cell r="G273">
            <v>47</v>
          </cell>
          <cell r="H273">
            <v>87</v>
          </cell>
          <cell r="I273">
            <v>103</v>
          </cell>
          <cell r="J273">
            <v>727</v>
          </cell>
        </row>
        <row r="274">
          <cell r="A274" t="str">
            <v>SOCKZERO</v>
          </cell>
          <cell r="B274">
            <v>6.93</v>
          </cell>
          <cell r="C274" t="str">
            <v>24 PIN ZERO-INSERTION SOCKET</v>
          </cell>
          <cell r="D274">
            <v>27</v>
          </cell>
          <cell r="E274">
            <v>149</v>
          </cell>
          <cell r="F274">
            <v>291</v>
          </cell>
          <cell r="G274">
            <v>242</v>
          </cell>
          <cell r="H274">
            <v>306</v>
          </cell>
          <cell r="I274">
            <v>478</v>
          </cell>
          <cell r="J274">
            <v>1493</v>
          </cell>
        </row>
        <row r="275">
          <cell r="A275" t="str">
            <v>SOLDER9</v>
          </cell>
          <cell r="B275">
            <v>5</v>
          </cell>
          <cell r="C275" t="str">
            <v>Soldering Station</v>
          </cell>
          <cell r="D275">
            <v>171</v>
          </cell>
          <cell r="E275">
            <v>419</v>
          </cell>
          <cell r="F275">
            <v>265</v>
          </cell>
          <cell r="G275">
            <v>291</v>
          </cell>
          <cell r="H275">
            <v>268</v>
          </cell>
          <cell r="I275">
            <v>178</v>
          </cell>
          <cell r="J275">
            <v>1592</v>
          </cell>
        </row>
        <row r="276">
          <cell r="A276" t="str">
            <v>SWITCH-</v>
          </cell>
          <cell r="B276">
            <v>1</v>
          </cell>
          <cell r="C276" t="str">
            <v>SWITCH-THERMOSTAT</v>
          </cell>
          <cell r="D276">
            <v>167</v>
          </cell>
          <cell r="E276">
            <v>88</v>
          </cell>
          <cell r="F276">
            <v>139</v>
          </cell>
          <cell r="G276">
            <v>279</v>
          </cell>
          <cell r="H276">
            <v>201</v>
          </cell>
          <cell r="I276">
            <v>200</v>
          </cell>
          <cell r="J276">
            <v>1074</v>
          </cell>
        </row>
        <row r="277">
          <cell r="A277" t="str">
            <v>SWITCH SLIDE</v>
          </cell>
          <cell r="B277">
            <v>0.59</v>
          </cell>
          <cell r="C277" t="str">
            <v>SWITCH-SPST</v>
          </cell>
          <cell r="D277">
            <v>344</v>
          </cell>
          <cell r="E277">
            <v>58</v>
          </cell>
          <cell r="F277">
            <v>339</v>
          </cell>
          <cell r="G277">
            <v>199</v>
          </cell>
          <cell r="H277">
            <v>285</v>
          </cell>
          <cell r="I277">
            <v>89</v>
          </cell>
          <cell r="J277">
            <v>1314</v>
          </cell>
        </row>
        <row r="278">
          <cell r="A278" t="str">
            <v>SWITCH THERM</v>
          </cell>
          <cell r="B278">
            <v>1</v>
          </cell>
          <cell r="C278" t="str">
            <v>SWITCH-Thermal cutout switch</v>
          </cell>
          <cell r="D278">
            <v>288</v>
          </cell>
          <cell r="E278">
            <v>246</v>
          </cell>
          <cell r="F278">
            <v>100</v>
          </cell>
          <cell r="G278">
            <v>74</v>
          </cell>
          <cell r="H278">
            <v>206</v>
          </cell>
          <cell r="I278">
            <v>294</v>
          </cell>
          <cell r="J278">
            <v>1208</v>
          </cell>
        </row>
        <row r="279">
          <cell r="A279" t="str">
            <v>SWITCH10</v>
          </cell>
          <cell r="B279">
            <v>0.89</v>
          </cell>
          <cell r="C279" t="str">
            <v>SWITCH-SLIDE</v>
          </cell>
          <cell r="D279">
            <v>87</v>
          </cell>
          <cell r="E279">
            <v>285</v>
          </cell>
          <cell r="F279">
            <v>292</v>
          </cell>
          <cell r="G279">
            <v>176</v>
          </cell>
          <cell r="H279">
            <v>166</v>
          </cell>
          <cell r="I279">
            <v>177</v>
          </cell>
          <cell r="J279">
            <v>1183</v>
          </cell>
        </row>
        <row r="280">
          <cell r="A280" t="str">
            <v>SWITCH11</v>
          </cell>
          <cell r="B280">
            <v>0.79</v>
          </cell>
          <cell r="C280" t="str">
            <v>SWITCH-PUSHBUTTON</v>
          </cell>
          <cell r="D280">
            <v>250</v>
          </cell>
          <cell r="E280">
            <v>7</v>
          </cell>
          <cell r="F280">
            <v>89</v>
          </cell>
          <cell r="G280">
            <v>44</v>
          </cell>
          <cell r="H280">
            <v>239</v>
          </cell>
          <cell r="I280">
            <v>49</v>
          </cell>
          <cell r="J280">
            <v>678</v>
          </cell>
        </row>
        <row r="281">
          <cell r="A281" t="str">
            <v>SWITCH12</v>
          </cell>
          <cell r="B281">
            <v>2.4900000000000002</v>
          </cell>
          <cell r="C281" t="str">
            <v>SWITCH-TOGGLE</v>
          </cell>
          <cell r="D281">
            <v>36</v>
          </cell>
          <cell r="E281">
            <v>220</v>
          </cell>
          <cell r="F281">
            <v>192</v>
          </cell>
          <cell r="G281">
            <v>289</v>
          </cell>
          <cell r="H281">
            <v>2</v>
          </cell>
          <cell r="I281">
            <v>20</v>
          </cell>
          <cell r="J281">
            <v>759</v>
          </cell>
        </row>
        <row r="282">
          <cell r="A282" t="str">
            <v>SWITCH14</v>
          </cell>
          <cell r="B282">
            <v>2.16</v>
          </cell>
          <cell r="C282" t="str">
            <v>SWITCH-SMALL TOGGLE-LONG HANDL 2.16</v>
          </cell>
          <cell r="D282">
            <v>342</v>
          </cell>
          <cell r="E282">
            <v>281</v>
          </cell>
          <cell r="F282">
            <v>174</v>
          </cell>
          <cell r="G282">
            <v>137</v>
          </cell>
          <cell r="H282">
            <v>85</v>
          </cell>
          <cell r="I282">
            <v>127</v>
          </cell>
          <cell r="J282">
            <v>1146</v>
          </cell>
        </row>
        <row r="283">
          <cell r="A283" t="str">
            <v>SWITCH15</v>
          </cell>
          <cell r="B283">
            <v>3.95</v>
          </cell>
          <cell r="C283" t="str">
            <v>SWITCH-KEYLOCK SWITCH</v>
          </cell>
          <cell r="D283">
            <v>341</v>
          </cell>
          <cell r="E283">
            <v>273</v>
          </cell>
          <cell r="F283">
            <v>275</v>
          </cell>
          <cell r="G283">
            <v>142</v>
          </cell>
          <cell r="H283">
            <v>101</v>
          </cell>
          <cell r="I283">
            <v>69</v>
          </cell>
          <cell r="J283">
            <v>1201</v>
          </cell>
        </row>
        <row r="284">
          <cell r="A284" t="str">
            <v>SWITCH16</v>
          </cell>
          <cell r="B284">
            <v>0.79</v>
          </cell>
          <cell r="C284" t="str">
            <v>SWITCH-SLIDE</v>
          </cell>
          <cell r="D284">
            <v>282</v>
          </cell>
          <cell r="E284">
            <v>237</v>
          </cell>
          <cell r="F284">
            <v>238</v>
          </cell>
          <cell r="G284">
            <v>319</v>
          </cell>
          <cell r="H284">
            <v>176</v>
          </cell>
          <cell r="I284">
            <v>257</v>
          </cell>
          <cell r="J284">
            <v>1509</v>
          </cell>
        </row>
        <row r="285">
          <cell r="A285" t="str">
            <v>SWITCH18</v>
          </cell>
          <cell r="B285">
            <v>1.25</v>
          </cell>
          <cell r="C285" t="str">
            <v xml:space="preserve">SWITCH-DIP SWITCH </v>
          </cell>
          <cell r="D285">
            <v>37</v>
          </cell>
          <cell r="E285">
            <v>308</v>
          </cell>
          <cell r="F285">
            <v>157</v>
          </cell>
          <cell r="G285">
            <v>272</v>
          </cell>
          <cell r="H285">
            <v>318</v>
          </cell>
          <cell r="I285">
            <v>67</v>
          </cell>
          <cell r="J285">
            <v>1159</v>
          </cell>
        </row>
        <row r="286">
          <cell r="A286" t="str">
            <v>SWITCH19</v>
          </cell>
          <cell r="B286">
            <v>0.25</v>
          </cell>
          <cell r="C286" t="str">
            <v xml:space="preserve">SWITCH-Micro Momentary Button Switch </v>
          </cell>
          <cell r="D286">
            <v>113</v>
          </cell>
          <cell r="E286">
            <v>116</v>
          </cell>
          <cell r="F286">
            <v>331</v>
          </cell>
          <cell r="G286">
            <v>260</v>
          </cell>
          <cell r="H286">
            <v>40</v>
          </cell>
          <cell r="I286">
            <v>210</v>
          </cell>
          <cell r="J286">
            <v>1070</v>
          </cell>
        </row>
        <row r="287">
          <cell r="A287" t="str">
            <v>SWITCH2</v>
          </cell>
          <cell r="B287">
            <v>2.25</v>
          </cell>
          <cell r="C287" t="str">
            <v>SWITCH-ROCKER</v>
          </cell>
          <cell r="D287">
            <v>256</v>
          </cell>
          <cell r="E287">
            <v>131</v>
          </cell>
          <cell r="F287">
            <v>279</v>
          </cell>
          <cell r="G287">
            <v>168</v>
          </cell>
          <cell r="H287">
            <v>145</v>
          </cell>
          <cell r="I287">
            <v>80</v>
          </cell>
          <cell r="J287">
            <v>1059</v>
          </cell>
        </row>
        <row r="288">
          <cell r="A288" t="str">
            <v>SWITCH20</v>
          </cell>
          <cell r="B288">
            <v>2.79</v>
          </cell>
          <cell r="C288" t="str">
            <v>SWITCH-SPST</v>
          </cell>
          <cell r="D288">
            <v>269</v>
          </cell>
          <cell r="E288">
            <v>107</v>
          </cell>
          <cell r="F288">
            <v>258</v>
          </cell>
          <cell r="G288">
            <v>83</v>
          </cell>
          <cell r="H288">
            <v>176</v>
          </cell>
          <cell r="I288">
            <v>45</v>
          </cell>
          <cell r="J288">
            <v>938</v>
          </cell>
        </row>
        <row r="289">
          <cell r="A289" t="str">
            <v>SWITCH200</v>
          </cell>
          <cell r="B289">
            <v>1</v>
          </cell>
          <cell r="C289" t="str">
            <v>SWITCH-DG200</v>
          </cell>
          <cell r="D289">
            <v>255</v>
          </cell>
          <cell r="E289">
            <v>312</v>
          </cell>
          <cell r="F289">
            <v>277</v>
          </cell>
          <cell r="G289">
            <v>139</v>
          </cell>
          <cell r="H289">
            <v>280</v>
          </cell>
          <cell r="I289">
            <v>159</v>
          </cell>
          <cell r="J289">
            <v>1422</v>
          </cell>
        </row>
        <row r="290">
          <cell r="A290" t="str">
            <v>SWITCH3</v>
          </cell>
          <cell r="B290">
            <v>1.95</v>
          </cell>
          <cell r="C290" t="str">
            <v xml:space="preserve">SWITCH-MICRO SWITCH </v>
          </cell>
          <cell r="D290">
            <v>350</v>
          </cell>
          <cell r="E290">
            <v>330</v>
          </cell>
          <cell r="F290">
            <v>91</v>
          </cell>
          <cell r="G290">
            <v>184</v>
          </cell>
          <cell r="H290">
            <v>43</v>
          </cell>
          <cell r="I290">
            <v>37</v>
          </cell>
          <cell r="J290">
            <v>1035</v>
          </cell>
        </row>
        <row r="291">
          <cell r="A291" t="str">
            <v>SWITCH4</v>
          </cell>
          <cell r="B291">
            <v>3.49</v>
          </cell>
          <cell r="C291" t="str">
            <v>SWITCH-PUSHBUTTON</v>
          </cell>
          <cell r="D291">
            <v>22</v>
          </cell>
          <cell r="E291">
            <v>270</v>
          </cell>
          <cell r="F291">
            <v>242</v>
          </cell>
          <cell r="G291">
            <v>25</v>
          </cell>
          <cell r="H291">
            <v>205</v>
          </cell>
          <cell r="I291">
            <v>263</v>
          </cell>
          <cell r="J291">
            <v>1027</v>
          </cell>
        </row>
        <row r="292">
          <cell r="A292" t="str">
            <v>SWITCH5</v>
          </cell>
          <cell r="B292">
            <v>3.95</v>
          </cell>
          <cell r="C292" t="str">
            <v>SWITCH-THUMBWHEEL SWITCH</v>
          </cell>
          <cell r="D292">
            <v>89</v>
          </cell>
          <cell r="E292">
            <v>43</v>
          </cell>
          <cell r="F292">
            <v>343</v>
          </cell>
          <cell r="G292">
            <v>39</v>
          </cell>
          <cell r="H292">
            <v>69</v>
          </cell>
          <cell r="I292">
            <v>226</v>
          </cell>
          <cell r="J292">
            <v>809</v>
          </cell>
        </row>
        <row r="293">
          <cell r="A293" t="str">
            <v>SWITCH6</v>
          </cell>
          <cell r="B293">
            <v>3.25</v>
          </cell>
          <cell r="C293" t="str">
            <v>SWITCH-PUSHBUTTON</v>
          </cell>
          <cell r="D293">
            <v>110</v>
          </cell>
          <cell r="E293">
            <v>182</v>
          </cell>
          <cell r="F293">
            <v>38</v>
          </cell>
          <cell r="G293">
            <v>0</v>
          </cell>
          <cell r="H293">
            <v>203</v>
          </cell>
          <cell r="I293">
            <v>78</v>
          </cell>
          <cell r="J293">
            <v>611</v>
          </cell>
        </row>
        <row r="294">
          <cell r="A294" t="str">
            <v>SWITCH8</v>
          </cell>
          <cell r="B294">
            <v>4.95</v>
          </cell>
          <cell r="C294" t="str">
            <v>SWITCH-ROTARY SWITCH</v>
          </cell>
          <cell r="D294">
            <v>185</v>
          </cell>
          <cell r="E294">
            <v>190</v>
          </cell>
          <cell r="F294">
            <v>117</v>
          </cell>
          <cell r="G294">
            <v>205</v>
          </cell>
          <cell r="H294">
            <v>73</v>
          </cell>
          <cell r="I294">
            <v>303</v>
          </cell>
          <cell r="J294">
            <v>1073</v>
          </cell>
        </row>
        <row r="295">
          <cell r="A295" t="str">
            <v>SWITCH9</v>
          </cell>
          <cell r="B295">
            <v>2.95</v>
          </cell>
          <cell r="C295" t="str">
            <v>SWITCH-ROCKER</v>
          </cell>
          <cell r="D295">
            <v>240</v>
          </cell>
          <cell r="E295">
            <v>160</v>
          </cell>
          <cell r="F295">
            <v>234</v>
          </cell>
          <cell r="G295">
            <v>11</v>
          </cell>
          <cell r="H295">
            <v>68</v>
          </cell>
          <cell r="I295">
            <v>16</v>
          </cell>
          <cell r="J295">
            <v>729</v>
          </cell>
        </row>
        <row r="296">
          <cell r="A296" t="str">
            <v>SWITCHAH5011</v>
          </cell>
          <cell r="B296">
            <v>3.6</v>
          </cell>
          <cell r="C296" t="str">
            <v>SWITCH-Analog Switch</v>
          </cell>
          <cell r="D296">
            <v>236</v>
          </cell>
          <cell r="E296">
            <v>330</v>
          </cell>
          <cell r="F296">
            <v>321</v>
          </cell>
          <cell r="G296">
            <v>295</v>
          </cell>
          <cell r="H296">
            <v>349</v>
          </cell>
          <cell r="I296">
            <v>303</v>
          </cell>
          <cell r="J296">
            <v>1834</v>
          </cell>
        </row>
        <row r="297">
          <cell r="A297" t="str">
            <v>SW-T-DPDT</v>
          </cell>
          <cell r="B297">
            <v>3.25</v>
          </cell>
          <cell r="C297" t="str">
            <v>Toggle Swith</v>
          </cell>
          <cell r="D297">
            <v>32</v>
          </cell>
          <cell r="E297">
            <v>240</v>
          </cell>
          <cell r="F297">
            <v>293</v>
          </cell>
          <cell r="G297">
            <v>344</v>
          </cell>
          <cell r="H297">
            <v>33</v>
          </cell>
          <cell r="I297">
            <v>192</v>
          </cell>
          <cell r="J297">
            <v>1134</v>
          </cell>
        </row>
        <row r="298">
          <cell r="A298" t="str">
            <v>TAPE-ELECT</v>
          </cell>
          <cell r="B298">
            <v>0.65</v>
          </cell>
          <cell r="C298" t="str">
            <v>TAPE-Black Electrical Tape Role 3/4 in.</v>
          </cell>
          <cell r="D298">
            <v>257</v>
          </cell>
          <cell r="E298">
            <v>323</v>
          </cell>
          <cell r="F298">
            <v>8</v>
          </cell>
          <cell r="G298">
            <v>287</v>
          </cell>
          <cell r="H298">
            <v>210</v>
          </cell>
          <cell r="I298">
            <v>0</v>
          </cell>
          <cell r="J298">
            <v>1085</v>
          </cell>
        </row>
        <row r="299">
          <cell r="A299" t="str">
            <v>teflon1</v>
          </cell>
          <cell r="B299">
            <v>0.17</v>
          </cell>
          <cell r="C299" t="str">
            <v>1/4in teflon per sq inch</v>
          </cell>
          <cell r="D299">
            <v>295</v>
          </cell>
          <cell r="E299">
            <v>136</v>
          </cell>
          <cell r="F299">
            <v>333</v>
          </cell>
          <cell r="G299">
            <v>478</v>
          </cell>
          <cell r="H299">
            <v>406</v>
          </cell>
          <cell r="I299">
            <v>76</v>
          </cell>
          <cell r="J299">
            <v>1724</v>
          </cell>
        </row>
        <row r="300">
          <cell r="A300" t="str">
            <v>teflon3</v>
          </cell>
          <cell r="B300">
            <v>0.71</v>
          </cell>
          <cell r="C300" t="str">
            <v>1in Teflon per sq inch</v>
          </cell>
          <cell r="D300">
            <v>130</v>
          </cell>
          <cell r="E300">
            <v>34</v>
          </cell>
          <cell r="F300">
            <v>447</v>
          </cell>
          <cell r="G300">
            <v>151</v>
          </cell>
          <cell r="H300">
            <v>13</v>
          </cell>
          <cell r="I300">
            <v>352</v>
          </cell>
          <cell r="J300">
            <v>1127</v>
          </cell>
        </row>
        <row r="301">
          <cell r="A301" t="str">
            <v>TIP 122</v>
          </cell>
          <cell r="B301">
            <v>1.4</v>
          </cell>
          <cell r="C301" t="str">
            <v>TIP122</v>
          </cell>
          <cell r="D301">
            <v>167</v>
          </cell>
          <cell r="E301">
            <v>340</v>
          </cell>
          <cell r="F301">
            <v>249</v>
          </cell>
          <cell r="G301">
            <v>282</v>
          </cell>
          <cell r="H301">
            <v>265</v>
          </cell>
          <cell r="I301">
            <v>349</v>
          </cell>
          <cell r="J301">
            <v>1652</v>
          </cell>
        </row>
        <row r="302">
          <cell r="A302" t="str">
            <v>TIP 32C</v>
          </cell>
          <cell r="B302">
            <v>1.1000000000000001</v>
          </cell>
          <cell r="C302" t="str">
            <v>TIP 32C TRANSISTOR</v>
          </cell>
          <cell r="D302">
            <v>149</v>
          </cell>
          <cell r="E302">
            <v>76</v>
          </cell>
          <cell r="F302">
            <v>20</v>
          </cell>
          <cell r="G302">
            <v>172</v>
          </cell>
          <cell r="H302">
            <v>117</v>
          </cell>
          <cell r="I302">
            <v>73</v>
          </cell>
          <cell r="J302">
            <v>607</v>
          </cell>
        </row>
        <row r="303">
          <cell r="A303" t="str">
            <v>TL750L05</v>
          </cell>
          <cell r="B303">
            <v>0.56000000000000005</v>
          </cell>
          <cell r="C303" t="str">
            <v>Voltage Regulator</v>
          </cell>
          <cell r="D303">
            <v>7</v>
          </cell>
          <cell r="E303">
            <v>54</v>
          </cell>
          <cell r="F303">
            <v>134</v>
          </cell>
          <cell r="G303">
            <v>240</v>
          </cell>
          <cell r="H303">
            <v>113</v>
          </cell>
          <cell r="I303">
            <v>42</v>
          </cell>
          <cell r="J303">
            <v>590</v>
          </cell>
        </row>
        <row r="304">
          <cell r="A304" t="str">
            <v>TOOL WIRWRAP</v>
          </cell>
          <cell r="B304">
            <v>10</v>
          </cell>
          <cell r="C304" t="str">
            <v xml:space="preserve">Wire Wrap Tool </v>
          </cell>
          <cell r="D304">
            <v>111</v>
          </cell>
          <cell r="E304">
            <v>317</v>
          </cell>
          <cell r="F304">
            <v>165</v>
          </cell>
          <cell r="G304">
            <v>115</v>
          </cell>
          <cell r="H304">
            <v>96</v>
          </cell>
          <cell r="I304">
            <v>321</v>
          </cell>
          <cell r="J304">
            <v>1125</v>
          </cell>
        </row>
        <row r="305">
          <cell r="A305" t="str">
            <v>TOOL1</v>
          </cell>
          <cell r="B305">
            <v>5.08</v>
          </cell>
          <cell r="C305" t="str">
            <v>BROKEN WW TOOL</v>
          </cell>
          <cell r="D305">
            <v>225</v>
          </cell>
          <cell r="E305">
            <v>89</v>
          </cell>
          <cell r="F305">
            <v>271</v>
          </cell>
          <cell r="G305">
            <v>5</v>
          </cell>
          <cell r="H305">
            <v>136</v>
          </cell>
          <cell r="I305">
            <v>343</v>
          </cell>
          <cell r="J305">
            <v>1069</v>
          </cell>
        </row>
        <row r="306">
          <cell r="A306" t="str">
            <v>TOOL-WW1</v>
          </cell>
          <cell r="B306">
            <v>10.16</v>
          </cell>
          <cell r="C306" t="str">
            <v>TOOL- Wire Wrap Tool</v>
          </cell>
          <cell r="D306">
            <v>318</v>
          </cell>
          <cell r="E306">
            <v>331</v>
          </cell>
          <cell r="F306">
            <v>109</v>
          </cell>
          <cell r="G306">
            <v>191</v>
          </cell>
          <cell r="H306">
            <v>178</v>
          </cell>
          <cell r="I306">
            <v>186</v>
          </cell>
          <cell r="J306">
            <v>1313</v>
          </cell>
        </row>
        <row r="307">
          <cell r="A307" t="str">
            <v>TUBIN LATEX</v>
          </cell>
          <cell r="B307">
            <v>0.04</v>
          </cell>
          <cell r="C307" t="str">
            <v xml:space="preserve">Latex Rubber Tubing </v>
          </cell>
          <cell r="D307">
            <v>188</v>
          </cell>
          <cell r="E307">
            <v>192</v>
          </cell>
          <cell r="F307">
            <v>25</v>
          </cell>
          <cell r="G307">
            <v>175</v>
          </cell>
          <cell r="H307">
            <v>102</v>
          </cell>
          <cell r="I307">
            <v>88</v>
          </cell>
          <cell r="J307">
            <v>770</v>
          </cell>
        </row>
        <row r="308">
          <cell r="A308" t="str">
            <v>TUBIN SPLIT2</v>
          </cell>
          <cell r="B308">
            <v>0.21</v>
          </cell>
          <cell r="C308" t="str">
            <v xml:space="preserve">3/8in Convoluted Split Tubing(Wire Cover) </v>
          </cell>
          <cell r="D308">
            <v>123</v>
          </cell>
          <cell r="E308">
            <v>376</v>
          </cell>
          <cell r="F308">
            <v>398</v>
          </cell>
          <cell r="G308">
            <v>53</v>
          </cell>
          <cell r="H308">
            <v>484</v>
          </cell>
          <cell r="I308">
            <v>67</v>
          </cell>
          <cell r="J308">
            <v>1501</v>
          </cell>
        </row>
        <row r="309">
          <cell r="A309" t="str">
            <v>TWEEZER</v>
          </cell>
          <cell r="B309">
            <v>1.25</v>
          </cell>
          <cell r="C309" t="str">
            <v xml:space="preserve">All Sizes &amp; types of Tweezers </v>
          </cell>
          <cell r="D309">
            <v>181</v>
          </cell>
          <cell r="E309">
            <v>111</v>
          </cell>
          <cell r="F309">
            <v>222</v>
          </cell>
          <cell r="G309">
            <v>276</v>
          </cell>
          <cell r="H309">
            <v>284</v>
          </cell>
          <cell r="I309">
            <v>42</v>
          </cell>
          <cell r="J309">
            <v>1116</v>
          </cell>
        </row>
        <row r="310">
          <cell r="A310" t="str">
            <v>UA7815</v>
          </cell>
          <cell r="B310">
            <v>0.3</v>
          </cell>
          <cell r="C310" t="str">
            <v>Voltage Regulator</v>
          </cell>
          <cell r="D310">
            <v>156</v>
          </cell>
          <cell r="E310">
            <v>87</v>
          </cell>
          <cell r="F310">
            <v>257</v>
          </cell>
          <cell r="G310">
            <v>161</v>
          </cell>
          <cell r="H310">
            <v>291</v>
          </cell>
          <cell r="I310">
            <v>13</v>
          </cell>
          <cell r="J310">
            <v>965</v>
          </cell>
        </row>
        <row r="311">
          <cell r="A311" t="str">
            <v>VECTOR</v>
          </cell>
          <cell r="B311">
            <v>0.25</v>
          </cell>
          <cell r="C311" t="str">
            <v>Vector Project Board</v>
          </cell>
          <cell r="D311">
            <v>227</v>
          </cell>
          <cell r="E311">
            <v>168</v>
          </cell>
          <cell r="F311">
            <v>121</v>
          </cell>
          <cell r="G311">
            <v>197</v>
          </cell>
          <cell r="H311">
            <v>58</v>
          </cell>
          <cell r="I311">
            <v>191</v>
          </cell>
          <cell r="J311">
            <v>962</v>
          </cell>
        </row>
        <row r="312">
          <cell r="A312" t="str">
            <v>VREG</v>
          </cell>
          <cell r="B312">
            <v>2.5</v>
          </cell>
          <cell r="C312" t="str">
            <v>5A regulator SMD</v>
          </cell>
          <cell r="D312">
            <v>1</v>
          </cell>
          <cell r="E312">
            <v>106</v>
          </cell>
          <cell r="F312">
            <v>0</v>
          </cell>
          <cell r="G312">
            <v>35</v>
          </cell>
          <cell r="H312">
            <v>110</v>
          </cell>
          <cell r="I312">
            <v>225</v>
          </cell>
          <cell r="J312">
            <v>477</v>
          </cell>
        </row>
        <row r="313">
          <cell r="A313" t="str">
            <v>WIRE WRAP</v>
          </cell>
          <cell r="B313">
            <v>0.36</v>
          </cell>
          <cell r="C313" t="str">
            <v>Wire</v>
          </cell>
          <cell r="D313">
            <v>243</v>
          </cell>
          <cell r="E313">
            <v>7</v>
          </cell>
          <cell r="F313">
            <v>90</v>
          </cell>
          <cell r="G313">
            <v>223</v>
          </cell>
          <cell r="H313">
            <v>59</v>
          </cell>
          <cell r="I313">
            <v>317</v>
          </cell>
          <cell r="J313">
            <v>939</v>
          </cell>
        </row>
        <row r="314">
          <cell r="A314" t="str">
            <v>WIRE1</v>
          </cell>
          <cell r="B314">
            <v>0.03</v>
          </cell>
          <cell r="C314" t="str">
            <v>WIRE WRAP WIRE</v>
          </cell>
          <cell r="D314">
            <v>81</v>
          </cell>
          <cell r="E314">
            <v>350</v>
          </cell>
          <cell r="F314">
            <v>40</v>
          </cell>
          <cell r="G314">
            <v>127</v>
          </cell>
          <cell r="H314">
            <v>145</v>
          </cell>
          <cell r="I314">
            <v>13</v>
          </cell>
          <cell r="J314">
            <v>756</v>
          </cell>
        </row>
        <row r="315">
          <cell r="A315" t="str">
            <v>WIRE4</v>
          </cell>
          <cell r="B315">
            <v>1</v>
          </cell>
          <cell r="C315" t="str">
            <v>WIRE WRAP WIRE</v>
          </cell>
          <cell r="D315">
            <v>308</v>
          </cell>
          <cell r="E315">
            <v>105</v>
          </cell>
          <cell r="F315">
            <v>207</v>
          </cell>
          <cell r="G315">
            <v>270</v>
          </cell>
          <cell r="H315">
            <v>240</v>
          </cell>
          <cell r="I315">
            <v>274</v>
          </cell>
          <cell r="J315">
            <v>1404</v>
          </cell>
        </row>
        <row r="316">
          <cell r="A316" t="str">
            <v>XC55P</v>
          </cell>
          <cell r="B316">
            <v>1.75</v>
          </cell>
          <cell r="C316" t="str">
            <v>Infared Emitter</v>
          </cell>
          <cell r="D316">
            <v>314</v>
          </cell>
          <cell r="E316">
            <v>179</v>
          </cell>
          <cell r="F316">
            <v>211</v>
          </cell>
          <cell r="G316">
            <v>60</v>
          </cell>
          <cell r="H316">
            <v>296</v>
          </cell>
          <cell r="I316">
            <v>79</v>
          </cell>
          <cell r="J316">
            <v>1139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easy.com/functions/formula-errors.html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s://technet.microsoft.com/en-us/library/dd797428.aspx" TargetMode="External"/><Relationship Id="rId1" Type="http://schemas.openxmlformats.org/officeDocument/2006/relationships/hyperlink" Target="https://research.stlouisfed.org/fred-addin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hyperlink" Target="https://exceljet.net/excel-functions/excel-true-function" TargetMode="External"/><Relationship Id="rId1" Type="http://schemas.openxmlformats.org/officeDocument/2006/relationships/hyperlink" Target="https://support.office.com/en-us/article/Logical-functions-reference-e093c192-278b-43f6-8c3a-b6ce299931f5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9" sqref="B9"/>
    </sheetView>
  </sheetViews>
  <sheetFormatPr defaultRowHeight="14.5" x14ac:dyDescent="0.35"/>
  <cols>
    <col min="1" max="1" width="10.1796875" customWidth="1"/>
    <col min="2" max="6" width="15" customWidth="1"/>
  </cols>
  <sheetData>
    <row r="1" spans="1:6" ht="15.5" x14ac:dyDescent="0.35">
      <c r="A1" s="63" t="s">
        <v>121</v>
      </c>
      <c r="B1" s="63"/>
      <c r="C1" s="63"/>
      <c r="D1" s="63"/>
      <c r="E1" s="63"/>
      <c r="F1" s="63"/>
    </row>
    <row r="2" spans="1:6" x14ac:dyDescent="0.35">
      <c r="A2" s="64" t="s">
        <v>122</v>
      </c>
      <c r="B2" s="64"/>
      <c r="C2" s="64"/>
      <c r="D2" s="64"/>
      <c r="E2" s="64"/>
      <c r="F2" s="64"/>
    </row>
    <row r="3" spans="1:6" x14ac:dyDescent="0.35">
      <c r="A3" s="16"/>
      <c r="B3" s="16"/>
      <c r="C3" s="16"/>
      <c r="D3" s="16"/>
      <c r="E3" s="16"/>
      <c r="F3" s="16"/>
    </row>
    <row r="4" spans="1:6" x14ac:dyDescent="0.35">
      <c r="A4" t="s">
        <v>123</v>
      </c>
      <c r="B4" t="s">
        <v>100</v>
      </c>
      <c r="C4" t="s">
        <v>101</v>
      </c>
      <c r="D4" t="s">
        <v>102</v>
      </c>
      <c r="E4" t="s">
        <v>103</v>
      </c>
      <c r="F4" t="s">
        <v>104</v>
      </c>
    </row>
    <row r="5" spans="1:6" x14ac:dyDescent="0.35">
      <c r="A5" s="17" t="s">
        <v>124</v>
      </c>
      <c r="B5" s="2">
        <v>1247</v>
      </c>
      <c r="C5" s="2">
        <v>1868</v>
      </c>
      <c r="D5" s="2">
        <v>1421</v>
      </c>
      <c r="E5" s="2">
        <v>1685</v>
      </c>
      <c r="F5" s="2">
        <f>SUM(B5:E5)</f>
        <v>6221</v>
      </c>
    </row>
    <row r="6" spans="1:6" x14ac:dyDescent="0.35">
      <c r="A6" s="17" t="s">
        <v>125</v>
      </c>
      <c r="B6" s="2">
        <v>575</v>
      </c>
      <c r="C6" s="2">
        <v>575</v>
      </c>
      <c r="D6" s="2">
        <v>575</v>
      </c>
      <c r="E6" s="2">
        <v>575</v>
      </c>
      <c r="F6" s="2">
        <f t="shared" ref="F6:F9" si="0">SUM(B6:E6)</f>
        <v>2300</v>
      </c>
    </row>
    <row r="7" spans="1:6" x14ac:dyDescent="0.35">
      <c r="A7" s="17" t="s">
        <v>126</v>
      </c>
      <c r="B7" s="2">
        <v>436</v>
      </c>
      <c r="C7" s="2">
        <v>404</v>
      </c>
      <c r="D7" s="2">
        <v>375</v>
      </c>
      <c r="E7" s="2">
        <v>364</v>
      </c>
      <c r="F7" s="2">
        <f t="shared" si="0"/>
        <v>1579</v>
      </c>
    </row>
    <row r="8" spans="1:6" x14ac:dyDescent="0.35">
      <c r="A8" s="17" t="s">
        <v>127</v>
      </c>
      <c r="B8" s="2">
        <v>1000</v>
      </c>
      <c r="C8" s="2">
        <v>153</v>
      </c>
      <c r="D8" s="2">
        <v>495</v>
      </c>
      <c r="E8" s="2">
        <v>234</v>
      </c>
      <c r="F8" s="2">
        <f t="shared" si="0"/>
        <v>1882</v>
      </c>
    </row>
    <row r="9" spans="1:6" x14ac:dyDescent="0.35">
      <c r="A9" s="17" t="s">
        <v>128</v>
      </c>
      <c r="B9" s="2">
        <v>2500</v>
      </c>
      <c r="C9" s="2">
        <v>500</v>
      </c>
      <c r="D9" s="2">
        <v>750</v>
      </c>
      <c r="E9" s="2">
        <v>583</v>
      </c>
      <c r="F9" s="2">
        <f t="shared" si="0"/>
        <v>4333</v>
      </c>
    </row>
    <row r="10" spans="1:6" ht="15" thickBot="1" x14ac:dyDescent="0.4">
      <c r="A10" s="18" t="s">
        <v>104</v>
      </c>
      <c r="B10" s="19">
        <f>SUM(B5:B9)</f>
        <v>5758</v>
      </c>
      <c r="C10" s="19">
        <f t="shared" ref="C10:F10" si="1">SUM(C5:C9)</f>
        <v>3500</v>
      </c>
      <c r="D10" s="19">
        <f t="shared" si="1"/>
        <v>3616</v>
      </c>
      <c r="E10" s="19">
        <f t="shared" si="1"/>
        <v>3441</v>
      </c>
      <c r="F10" s="19">
        <f t="shared" si="1"/>
        <v>16315</v>
      </c>
    </row>
    <row r="11" spans="1:6" ht="15" thickTop="1" x14ac:dyDescent="0.35"/>
  </sheetData>
  <mergeCells count="2">
    <mergeCell ref="A1:F1"/>
    <mergeCell ref="A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5"/>
  <sheetViews>
    <sheetView topLeftCell="C1" workbookViewId="0">
      <selection activeCell="B9" sqref="B9"/>
    </sheetView>
  </sheetViews>
  <sheetFormatPr defaultRowHeight="14.5" x14ac:dyDescent="0.35"/>
  <cols>
    <col min="1" max="1" width="10.453125" customWidth="1"/>
    <col min="2" max="2" width="13.1796875" customWidth="1"/>
    <col min="3" max="3" width="14.81640625" customWidth="1"/>
    <col min="4" max="4" width="14.453125" customWidth="1"/>
    <col min="5" max="5" width="16.54296875" customWidth="1"/>
    <col min="6" max="6" width="9.54296875" customWidth="1"/>
    <col min="7" max="7" width="11.26953125" style="2" customWidth="1"/>
    <col min="8" max="8" width="9.1796875" customWidth="1"/>
    <col min="9" max="9" width="12.1796875" style="2" customWidth="1"/>
    <col min="10" max="10" width="5.453125" style="32" customWidth="1"/>
    <col min="11" max="11" width="7.453125" style="32" customWidth="1"/>
    <col min="12" max="12" width="7.1796875" customWidth="1"/>
  </cols>
  <sheetData>
    <row r="1" spans="1:11" ht="18.5" x14ac:dyDescent="0.45">
      <c r="A1" s="65" t="s">
        <v>147</v>
      </c>
      <c r="B1" s="65"/>
      <c r="C1" s="65"/>
      <c r="D1" s="65"/>
      <c r="E1" s="65"/>
      <c r="F1" s="65"/>
      <c r="G1" s="65"/>
      <c r="H1" s="65"/>
      <c r="I1" s="65"/>
    </row>
    <row r="3" spans="1:11" ht="15" thickBot="1" x14ac:dyDescent="0.4">
      <c r="A3" s="33" t="s">
        <v>148</v>
      </c>
      <c r="B3" s="33" t="s">
        <v>149</v>
      </c>
      <c r="C3" s="33" t="s">
        <v>150</v>
      </c>
      <c r="D3" s="34" t="s">
        <v>151</v>
      </c>
      <c r="E3" s="33" t="s">
        <v>152</v>
      </c>
      <c r="F3" s="33" t="s">
        <v>153</v>
      </c>
      <c r="G3" s="35" t="s">
        <v>154</v>
      </c>
      <c r="H3" s="33" t="s">
        <v>155</v>
      </c>
      <c r="I3" s="35" t="s">
        <v>156</v>
      </c>
      <c r="J3" s="36" t="s">
        <v>157</v>
      </c>
      <c r="K3" s="36" t="s">
        <v>157</v>
      </c>
    </row>
    <row r="4" spans="1:11" x14ac:dyDescent="0.35">
      <c r="A4" t="s">
        <v>158</v>
      </c>
      <c r="B4" t="s">
        <v>159</v>
      </c>
      <c r="C4" s="37">
        <v>168913167</v>
      </c>
      <c r="D4" s="38">
        <v>36438.769737846007</v>
      </c>
      <c r="E4" s="39" t="s">
        <v>160</v>
      </c>
      <c r="F4">
        <v>60613</v>
      </c>
      <c r="G4" s="2">
        <v>18.137272255623035</v>
      </c>
      <c r="H4">
        <v>40</v>
      </c>
      <c r="I4" s="2">
        <f t="shared" ref="I4:I67" si="0">SUM(G4*H4)</f>
        <v>725.49089022492137</v>
      </c>
      <c r="J4" s="32">
        <f>IF(H4&gt;40,H4-40,0)</f>
        <v>0</v>
      </c>
      <c r="K4" s="32" t="str">
        <f>IF(H4&gt;40,H4-40,"")</f>
        <v/>
      </c>
    </row>
    <row r="5" spans="1:11" x14ac:dyDescent="0.35">
      <c r="A5" t="s">
        <v>161</v>
      </c>
      <c r="B5" t="s">
        <v>162</v>
      </c>
      <c r="C5" s="37">
        <v>247081243</v>
      </c>
      <c r="D5" s="38">
        <v>38589.72203741569</v>
      </c>
      <c r="E5" s="39" t="s">
        <v>163</v>
      </c>
      <c r="F5" s="17">
        <v>60159</v>
      </c>
      <c r="G5" s="2">
        <v>11.39127780999176</v>
      </c>
      <c r="H5" s="40">
        <v>28.5</v>
      </c>
      <c r="I5" s="2">
        <f t="shared" si="0"/>
        <v>324.65141758476517</v>
      </c>
    </row>
    <row r="6" spans="1:11" x14ac:dyDescent="0.35">
      <c r="A6" t="s">
        <v>164</v>
      </c>
      <c r="B6" t="s">
        <v>165</v>
      </c>
      <c r="C6" s="37">
        <v>153338555</v>
      </c>
      <c r="D6" s="38">
        <v>38662.979003265478</v>
      </c>
      <c r="E6" s="39" t="s">
        <v>166</v>
      </c>
      <c r="F6" s="17">
        <v>60614</v>
      </c>
      <c r="G6" s="2">
        <v>13.894253364665669</v>
      </c>
      <c r="H6" s="40">
        <v>34.25</v>
      </c>
      <c r="I6" s="2">
        <f t="shared" si="0"/>
        <v>475.87817773979918</v>
      </c>
    </row>
    <row r="7" spans="1:11" x14ac:dyDescent="0.35">
      <c r="A7" t="s">
        <v>167</v>
      </c>
      <c r="B7" t="s">
        <v>168</v>
      </c>
      <c r="C7" s="37">
        <v>161548034</v>
      </c>
      <c r="D7" s="38">
        <v>38603.589312417978</v>
      </c>
      <c r="E7" s="39" t="s">
        <v>166</v>
      </c>
      <c r="F7" s="17">
        <v>60159</v>
      </c>
      <c r="G7" s="2">
        <v>13.578508865627002</v>
      </c>
      <c r="H7" s="40">
        <v>18.25</v>
      </c>
      <c r="I7" s="2">
        <f t="shared" si="0"/>
        <v>247.80778679769278</v>
      </c>
    </row>
    <row r="8" spans="1:11" x14ac:dyDescent="0.35">
      <c r="A8" t="s">
        <v>169</v>
      </c>
      <c r="B8" t="s">
        <v>170</v>
      </c>
      <c r="C8" s="37">
        <v>437821927</v>
      </c>
      <c r="D8" s="38">
        <v>37545.610614337595</v>
      </c>
      <c r="E8" s="39" t="s">
        <v>163</v>
      </c>
      <c r="F8" s="17">
        <v>60613</v>
      </c>
      <c r="G8" s="2">
        <v>11.053376873073519</v>
      </c>
      <c r="H8" s="40">
        <v>24.5</v>
      </c>
      <c r="I8" s="2">
        <f t="shared" si="0"/>
        <v>270.80773339030122</v>
      </c>
    </row>
    <row r="9" spans="1:11" x14ac:dyDescent="0.35">
      <c r="A9" t="s">
        <v>171</v>
      </c>
      <c r="B9" t="s">
        <v>172</v>
      </c>
      <c r="C9" s="37">
        <v>177916128</v>
      </c>
      <c r="D9" s="38">
        <v>38676.846278267767</v>
      </c>
      <c r="E9" s="39" t="s">
        <v>160</v>
      </c>
      <c r="F9">
        <v>60714</v>
      </c>
      <c r="G9" s="2">
        <v>19.979064302499467</v>
      </c>
      <c r="H9">
        <v>40</v>
      </c>
      <c r="I9" s="2">
        <f t="shared" si="0"/>
        <v>799.16257209997866</v>
      </c>
    </row>
    <row r="10" spans="1:11" x14ac:dyDescent="0.35">
      <c r="A10" t="s">
        <v>173</v>
      </c>
      <c r="B10" t="s">
        <v>174</v>
      </c>
      <c r="C10" s="37">
        <v>419195463</v>
      </c>
      <c r="D10" s="38">
        <v>37393.143192846459</v>
      </c>
      <c r="E10" s="39" t="s">
        <v>175</v>
      </c>
      <c r="F10" s="17">
        <v>60614</v>
      </c>
      <c r="G10" s="2">
        <v>20.104709006012147</v>
      </c>
      <c r="H10">
        <v>40</v>
      </c>
      <c r="I10" s="2">
        <f t="shared" si="0"/>
        <v>804.18836024048585</v>
      </c>
    </row>
    <row r="11" spans="1:11" x14ac:dyDescent="0.35">
      <c r="A11" t="s">
        <v>176</v>
      </c>
      <c r="B11" t="s">
        <v>177</v>
      </c>
      <c r="C11" s="37">
        <v>283296541</v>
      </c>
      <c r="D11" s="38">
        <v>38247.178563798945</v>
      </c>
      <c r="E11" s="39" t="s">
        <v>166</v>
      </c>
      <c r="F11" s="17">
        <v>60540</v>
      </c>
      <c r="G11" s="2">
        <v>12.938688314462722</v>
      </c>
      <c r="H11" s="40">
        <v>35.5</v>
      </c>
      <c r="I11" s="2">
        <f t="shared" si="0"/>
        <v>459.32343516342661</v>
      </c>
    </row>
    <row r="12" spans="1:11" x14ac:dyDescent="0.35">
      <c r="A12" t="s">
        <v>178</v>
      </c>
      <c r="B12" t="s">
        <v>179</v>
      </c>
      <c r="C12" s="37">
        <v>336490303</v>
      </c>
      <c r="D12" s="38">
        <v>38530.332346568197</v>
      </c>
      <c r="E12" s="39" t="s">
        <v>180</v>
      </c>
      <c r="F12" s="17">
        <v>60613</v>
      </c>
      <c r="G12" s="2">
        <v>21.67580187383648</v>
      </c>
      <c r="H12" s="40">
        <v>27.25</v>
      </c>
      <c r="I12" s="2">
        <f t="shared" si="0"/>
        <v>590.66560106204406</v>
      </c>
    </row>
    <row r="13" spans="1:11" x14ac:dyDescent="0.35">
      <c r="A13" t="s">
        <v>181</v>
      </c>
      <c r="B13" t="s">
        <v>182</v>
      </c>
      <c r="C13" s="37">
        <v>165891835</v>
      </c>
      <c r="D13" s="38">
        <v>37229.494827112641</v>
      </c>
      <c r="E13" s="39" t="s">
        <v>166</v>
      </c>
      <c r="F13" s="17">
        <v>60614</v>
      </c>
      <c r="G13" s="2">
        <v>10.069429609057893</v>
      </c>
      <c r="H13" s="40">
        <v>15.25</v>
      </c>
      <c r="I13" s="2">
        <f t="shared" si="0"/>
        <v>153.55880153813288</v>
      </c>
    </row>
    <row r="14" spans="1:11" x14ac:dyDescent="0.35">
      <c r="A14" t="s">
        <v>183</v>
      </c>
      <c r="B14" t="s">
        <v>184</v>
      </c>
      <c r="C14" s="37">
        <v>381433894</v>
      </c>
      <c r="D14" s="38">
        <v>37078.769890438554</v>
      </c>
      <c r="E14" s="39" t="s">
        <v>185</v>
      </c>
      <c r="F14" s="17">
        <v>60540</v>
      </c>
      <c r="G14" s="2">
        <v>12.057557908871731</v>
      </c>
      <c r="H14" s="40">
        <v>19.5</v>
      </c>
      <c r="I14" s="2">
        <f t="shared" si="0"/>
        <v>235.12237922299875</v>
      </c>
    </row>
    <row r="15" spans="1:11" x14ac:dyDescent="0.35">
      <c r="A15" t="s">
        <v>186</v>
      </c>
      <c r="B15" t="s">
        <v>187</v>
      </c>
      <c r="C15" s="37">
        <v>180662794</v>
      </c>
      <c r="D15" s="38">
        <v>37130.536210211496</v>
      </c>
      <c r="E15" s="39" t="s">
        <v>160</v>
      </c>
      <c r="F15">
        <v>60626</v>
      </c>
      <c r="G15" s="2">
        <v>19.345805230872525</v>
      </c>
      <c r="H15">
        <v>40</v>
      </c>
      <c r="I15" s="2">
        <f t="shared" si="0"/>
        <v>773.83220923490103</v>
      </c>
    </row>
    <row r="16" spans="1:11" x14ac:dyDescent="0.35">
      <c r="A16" t="s">
        <v>188</v>
      </c>
      <c r="B16" t="s">
        <v>189</v>
      </c>
      <c r="C16" s="37">
        <v>164864378</v>
      </c>
      <c r="D16" s="38">
        <v>38292.192754905853</v>
      </c>
      <c r="E16" s="39" t="s">
        <v>163</v>
      </c>
      <c r="F16">
        <v>60626</v>
      </c>
      <c r="G16" s="2">
        <v>11.195837275307474</v>
      </c>
      <c r="H16" s="40">
        <v>39.75</v>
      </c>
      <c r="I16" s="2">
        <f t="shared" si="0"/>
        <v>445.0345316934721</v>
      </c>
    </row>
    <row r="17" spans="1:9" x14ac:dyDescent="0.35">
      <c r="A17" t="s">
        <v>190</v>
      </c>
      <c r="B17" t="s">
        <v>191</v>
      </c>
      <c r="C17" s="37">
        <v>411626873</v>
      </c>
      <c r="D17" s="38">
        <v>37918.139347514269</v>
      </c>
      <c r="E17" s="39" t="s">
        <v>166</v>
      </c>
      <c r="F17" s="17">
        <v>60626</v>
      </c>
      <c r="G17" s="2">
        <v>8.3351847895748765</v>
      </c>
      <c r="H17" s="40">
        <v>44.75</v>
      </c>
      <c r="I17" s="2">
        <f t="shared" si="0"/>
        <v>372.99951933347575</v>
      </c>
    </row>
    <row r="18" spans="1:9" x14ac:dyDescent="0.35">
      <c r="A18" t="s">
        <v>192</v>
      </c>
      <c r="B18" t="s">
        <v>193</v>
      </c>
      <c r="C18" s="37">
        <v>441952099</v>
      </c>
      <c r="D18" s="38">
        <v>36331.897335734124</v>
      </c>
      <c r="E18" s="39" t="s">
        <v>160</v>
      </c>
      <c r="F18">
        <v>60714</v>
      </c>
      <c r="G18" s="2">
        <v>19.958769493697929</v>
      </c>
      <c r="H18">
        <v>40</v>
      </c>
      <c r="I18" s="2">
        <f t="shared" si="0"/>
        <v>798.35077974791716</v>
      </c>
    </row>
    <row r="19" spans="1:9" x14ac:dyDescent="0.35">
      <c r="A19" t="s">
        <v>194</v>
      </c>
      <c r="B19" t="s">
        <v>195</v>
      </c>
      <c r="C19" s="37">
        <v>295453080</v>
      </c>
      <c r="D19" s="38">
        <v>38177.261360515149</v>
      </c>
      <c r="E19" s="39" t="s">
        <v>163</v>
      </c>
      <c r="F19" s="17">
        <v>60540</v>
      </c>
      <c r="G19" s="2">
        <v>12.065736869411298</v>
      </c>
      <c r="H19" s="40">
        <v>15.5</v>
      </c>
      <c r="I19" s="2">
        <f t="shared" si="0"/>
        <v>187.01892147587512</v>
      </c>
    </row>
    <row r="20" spans="1:9" x14ac:dyDescent="0.35">
      <c r="A20" t="s">
        <v>196</v>
      </c>
      <c r="B20" t="s">
        <v>197</v>
      </c>
      <c r="C20" s="37">
        <v>415075465</v>
      </c>
      <c r="D20" s="38">
        <v>37502.91973632008</v>
      </c>
      <c r="E20" s="39" t="s">
        <v>198</v>
      </c>
      <c r="F20" s="17">
        <v>60613</v>
      </c>
      <c r="G20" s="2">
        <v>22.692251350444046</v>
      </c>
      <c r="H20">
        <v>40</v>
      </c>
      <c r="I20" s="2">
        <f t="shared" si="0"/>
        <v>907.6900540177619</v>
      </c>
    </row>
    <row r="21" spans="1:9" x14ac:dyDescent="0.35">
      <c r="A21" t="s">
        <v>199</v>
      </c>
      <c r="B21" t="s">
        <v>200</v>
      </c>
      <c r="C21" s="37">
        <v>209675723</v>
      </c>
      <c r="D21" s="38">
        <v>36546.65858943449</v>
      </c>
      <c r="E21" s="39" t="s">
        <v>166</v>
      </c>
      <c r="F21" s="17">
        <v>60714</v>
      </c>
      <c r="G21" s="2">
        <v>13.474257637256997</v>
      </c>
      <c r="H21" s="40">
        <v>12.5</v>
      </c>
      <c r="I21" s="2">
        <f t="shared" si="0"/>
        <v>168.42822046571246</v>
      </c>
    </row>
    <row r="22" spans="1:9" x14ac:dyDescent="0.35">
      <c r="A22" t="s">
        <v>201</v>
      </c>
      <c r="B22" t="s">
        <v>202</v>
      </c>
      <c r="C22" s="37">
        <v>183562052</v>
      </c>
      <c r="D22" s="38">
        <v>37725.594775231177</v>
      </c>
      <c r="E22" s="39" t="s">
        <v>180</v>
      </c>
      <c r="F22" s="17">
        <v>60540</v>
      </c>
      <c r="G22" s="2">
        <v>20.778557695242164</v>
      </c>
      <c r="H22" s="40">
        <v>45</v>
      </c>
      <c r="I22" s="2">
        <f t="shared" si="0"/>
        <v>935.03509628589734</v>
      </c>
    </row>
    <row r="23" spans="1:9" x14ac:dyDescent="0.35">
      <c r="A23" t="s">
        <v>203</v>
      </c>
      <c r="B23" t="s">
        <v>204</v>
      </c>
      <c r="C23" s="37">
        <v>334994896</v>
      </c>
      <c r="D23" s="38">
        <v>37148.469283120212</v>
      </c>
      <c r="E23" s="39" t="s">
        <v>163</v>
      </c>
      <c r="F23" s="17">
        <v>60626</v>
      </c>
      <c r="G23" s="2">
        <v>11.420575579088718</v>
      </c>
      <c r="H23" s="40">
        <v>26.5</v>
      </c>
      <c r="I23" s="2">
        <f t="shared" si="0"/>
        <v>302.64525284585102</v>
      </c>
    </row>
    <row r="24" spans="1:9" x14ac:dyDescent="0.35">
      <c r="A24" t="s">
        <v>205</v>
      </c>
      <c r="B24" t="s">
        <v>206</v>
      </c>
      <c r="C24" s="37">
        <v>340396672</v>
      </c>
      <c r="D24" s="38">
        <v>37619.593615527818</v>
      </c>
      <c r="E24" s="39" t="s">
        <v>160</v>
      </c>
      <c r="F24">
        <v>60614</v>
      </c>
      <c r="G24" s="2">
        <v>18.353495895260476</v>
      </c>
      <c r="H24">
        <v>40</v>
      </c>
      <c r="I24" s="2">
        <f t="shared" si="0"/>
        <v>734.13983581041907</v>
      </c>
    </row>
    <row r="25" spans="1:9" x14ac:dyDescent="0.35">
      <c r="A25" t="s">
        <v>207</v>
      </c>
      <c r="B25" t="s">
        <v>162</v>
      </c>
      <c r="C25" s="37">
        <v>249553242</v>
      </c>
      <c r="D25" s="38">
        <v>38660.437879573961</v>
      </c>
      <c r="E25" s="39" t="s">
        <v>166</v>
      </c>
      <c r="F25" s="17">
        <v>60626</v>
      </c>
      <c r="G25" s="2">
        <v>14.093569750053407</v>
      </c>
      <c r="H25" s="40">
        <v>10.5</v>
      </c>
      <c r="I25" s="2">
        <f t="shared" si="0"/>
        <v>147.98248237556078</v>
      </c>
    </row>
    <row r="26" spans="1:9" x14ac:dyDescent="0.35">
      <c r="A26" t="s">
        <v>208</v>
      </c>
      <c r="B26" t="s">
        <v>209</v>
      </c>
      <c r="C26" s="37">
        <v>233236012</v>
      </c>
      <c r="D26" s="38">
        <v>37050.018890957363</v>
      </c>
      <c r="E26" s="39" t="s">
        <v>166</v>
      </c>
      <c r="F26" s="17">
        <v>60614</v>
      </c>
      <c r="G26" s="2">
        <v>9.6556291390728468</v>
      </c>
      <c r="H26" s="40">
        <v>26.75</v>
      </c>
      <c r="I26" s="2">
        <f t="shared" si="0"/>
        <v>258.28807947019862</v>
      </c>
    </row>
    <row r="27" spans="1:9" x14ac:dyDescent="0.35">
      <c r="A27" t="s">
        <v>210</v>
      </c>
      <c r="B27" t="s">
        <v>211</v>
      </c>
      <c r="C27" s="37">
        <v>364608023</v>
      </c>
      <c r="D27" s="38">
        <v>38606.057832575454</v>
      </c>
      <c r="E27" s="39" t="s">
        <v>163</v>
      </c>
      <c r="F27" s="17">
        <v>60613</v>
      </c>
      <c r="G27" s="2">
        <v>13.629627368999298</v>
      </c>
      <c r="H27" s="40">
        <v>28</v>
      </c>
      <c r="I27" s="2">
        <f t="shared" si="0"/>
        <v>381.62956633198036</v>
      </c>
    </row>
    <row r="28" spans="1:9" x14ac:dyDescent="0.35">
      <c r="A28" t="s">
        <v>212</v>
      </c>
      <c r="B28" t="s">
        <v>213</v>
      </c>
      <c r="C28" s="37">
        <v>247162626</v>
      </c>
      <c r="D28" s="38">
        <v>37570.876644184696</v>
      </c>
      <c r="E28" s="39" t="s">
        <v>160</v>
      </c>
      <c r="F28">
        <v>60540</v>
      </c>
      <c r="G28" s="2">
        <v>20.980224005859554</v>
      </c>
      <c r="H28">
        <v>40</v>
      </c>
      <c r="I28" s="2">
        <f t="shared" si="0"/>
        <v>839.20896023438218</v>
      </c>
    </row>
    <row r="29" spans="1:9" x14ac:dyDescent="0.35">
      <c r="A29" t="s">
        <v>214</v>
      </c>
      <c r="B29" t="s">
        <v>215</v>
      </c>
      <c r="C29" s="37">
        <v>313336927</v>
      </c>
      <c r="D29" s="38">
        <v>38239.046967986083</v>
      </c>
      <c r="E29" s="39" t="s">
        <v>166</v>
      </c>
      <c r="F29" s="17">
        <v>60714</v>
      </c>
      <c r="G29" s="2">
        <v>10.462508011108737</v>
      </c>
      <c r="H29" s="40">
        <v>48.75</v>
      </c>
      <c r="I29" s="2">
        <f t="shared" si="0"/>
        <v>510.04726554155093</v>
      </c>
    </row>
    <row r="30" spans="1:9" x14ac:dyDescent="0.35">
      <c r="A30" t="s">
        <v>216</v>
      </c>
      <c r="B30" t="s">
        <v>206</v>
      </c>
      <c r="C30" s="37">
        <v>402420456</v>
      </c>
      <c r="D30" s="38">
        <v>38483.648274178289</v>
      </c>
      <c r="E30" s="39" t="s">
        <v>163</v>
      </c>
      <c r="F30" s="17">
        <v>60613</v>
      </c>
      <c r="G30" s="2">
        <v>11.168736838892789</v>
      </c>
      <c r="H30" s="40">
        <v>37</v>
      </c>
      <c r="I30" s="2">
        <f t="shared" si="0"/>
        <v>413.2432630390332</v>
      </c>
    </row>
    <row r="31" spans="1:9" x14ac:dyDescent="0.35">
      <c r="A31" t="s">
        <v>217</v>
      </c>
      <c r="B31" t="s">
        <v>218</v>
      </c>
      <c r="C31" s="37">
        <v>228678582</v>
      </c>
      <c r="D31" s="38">
        <v>37688.131351664786</v>
      </c>
      <c r="E31" s="39" t="s">
        <v>163</v>
      </c>
      <c r="F31">
        <v>60540</v>
      </c>
      <c r="G31" s="2">
        <v>12.231147190771203</v>
      </c>
      <c r="H31" s="40">
        <v>38.25</v>
      </c>
      <c r="I31" s="2">
        <f t="shared" si="0"/>
        <v>467.84138004699855</v>
      </c>
    </row>
    <row r="32" spans="1:9" x14ac:dyDescent="0.35">
      <c r="A32" t="s">
        <v>219</v>
      </c>
      <c r="B32" t="s">
        <v>220</v>
      </c>
      <c r="C32" s="37">
        <v>197702295</v>
      </c>
      <c r="D32" s="38">
        <v>37352.412610248117</v>
      </c>
      <c r="E32" s="39" t="s">
        <v>163</v>
      </c>
      <c r="F32" s="17">
        <v>60159</v>
      </c>
      <c r="G32" s="2">
        <v>10.722678304391614</v>
      </c>
      <c r="H32" s="40">
        <v>17.5</v>
      </c>
      <c r="I32" s="2">
        <f t="shared" si="0"/>
        <v>187.64687032685325</v>
      </c>
    </row>
    <row r="33" spans="1:9" x14ac:dyDescent="0.35">
      <c r="A33" t="s">
        <v>221</v>
      </c>
      <c r="B33" t="s">
        <v>222</v>
      </c>
      <c r="C33" s="37">
        <v>375787970</v>
      </c>
      <c r="D33" s="38">
        <v>38329.14795373394</v>
      </c>
      <c r="E33" s="39" t="s">
        <v>175</v>
      </c>
      <c r="F33" s="17">
        <v>60626</v>
      </c>
      <c r="G33" s="2">
        <v>19.722739341410566</v>
      </c>
      <c r="H33">
        <v>40</v>
      </c>
      <c r="I33" s="2">
        <f t="shared" si="0"/>
        <v>788.90957365642271</v>
      </c>
    </row>
    <row r="34" spans="1:9" x14ac:dyDescent="0.35">
      <c r="A34" t="s">
        <v>223</v>
      </c>
      <c r="B34" t="s">
        <v>224</v>
      </c>
      <c r="C34" s="37">
        <v>358616222</v>
      </c>
      <c r="D34" s="38">
        <v>37909.644734031193</v>
      </c>
      <c r="E34" s="39" t="s">
        <v>166</v>
      </c>
      <c r="F34" s="17">
        <v>60540</v>
      </c>
      <c r="G34" s="2">
        <v>13.264473403118991</v>
      </c>
      <c r="H34" s="40">
        <v>25.25</v>
      </c>
      <c r="I34" s="2">
        <f t="shared" si="0"/>
        <v>334.92795342875451</v>
      </c>
    </row>
    <row r="35" spans="1:9" x14ac:dyDescent="0.35">
      <c r="A35" t="s">
        <v>225</v>
      </c>
      <c r="B35" t="s">
        <v>226</v>
      </c>
      <c r="C35" s="37">
        <v>354506396</v>
      </c>
      <c r="D35" s="38">
        <v>37556.501144444104</v>
      </c>
      <c r="E35" s="39" t="s">
        <v>163</v>
      </c>
      <c r="F35" s="17">
        <v>60614</v>
      </c>
      <c r="G35" s="2">
        <v>11.363322855311747</v>
      </c>
      <c r="H35" s="40">
        <v>19</v>
      </c>
      <c r="I35" s="2">
        <f t="shared" si="0"/>
        <v>215.90313425092319</v>
      </c>
    </row>
    <row r="36" spans="1:9" x14ac:dyDescent="0.35">
      <c r="A36" t="s">
        <v>227</v>
      </c>
      <c r="B36" t="s">
        <v>228</v>
      </c>
      <c r="C36" s="37">
        <v>386957745</v>
      </c>
      <c r="D36" s="38">
        <v>36438.261513107696</v>
      </c>
      <c r="E36" s="39" t="s">
        <v>180</v>
      </c>
      <c r="F36" s="17">
        <v>60613</v>
      </c>
      <c r="G36" s="2">
        <v>21.593035676137578</v>
      </c>
      <c r="H36" s="40">
        <v>37</v>
      </c>
      <c r="I36" s="2">
        <f t="shared" si="0"/>
        <v>798.94232001709042</v>
      </c>
    </row>
    <row r="37" spans="1:9" x14ac:dyDescent="0.35">
      <c r="A37" t="s">
        <v>229</v>
      </c>
      <c r="B37" t="s">
        <v>230</v>
      </c>
      <c r="C37" s="37">
        <v>175383091</v>
      </c>
      <c r="D37" s="38">
        <v>37951.319162572101</v>
      </c>
      <c r="E37" s="39" t="s">
        <v>163</v>
      </c>
      <c r="F37" s="17">
        <v>60714</v>
      </c>
      <c r="G37" s="2">
        <v>11.248329111606189</v>
      </c>
      <c r="H37" s="40">
        <v>13.5</v>
      </c>
      <c r="I37" s="2">
        <f t="shared" si="0"/>
        <v>151.85244300668356</v>
      </c>
    </row>
    <row r="38" spans="1:9" x14ac:dyDescent="0.35">
      <c r="A38" t="s">
        <v>231</v>
      </c>
      <c r="B38" t="s">
        <v>232</v>
      </c>
      <c r="C38" s="37">
        <v>224080460</v>
      </c>
      <c r="D38" s="38">
        <v>37249.678609576709</v>
      </c>
      <c r="E38" s="39" t="s">
        <v>163</v>
      </c>
      <c r="F38">
        <v>60613</v>
      </c>
      <c r="G38" s="2">
        <v>10.718161564989165</v>
      </c>
      <c r="H38" s="40">
        <v>29</v>
      </c>
      <c r="I38" s="2">
        <f t="shared" si="0"/>
        <v>310.82668538468579</v>
      </c>
    </row>
    <row r="39" spans="1:9" x14ac:dyDescent="0.35">
      <c r="A39" t="s">
        <v>233</v>
      </c>
      <c r="B39" t="s">
        <v>234</v>
      </c>
      <c r="C39" s="37">
        <v>201679874</v>
      </c>
      <c r="D39" s="38">
        <v>38528.517258217107</v>
      </c>
      <c r="E39" s="39" t="s">
        <v>163</v>
      </c>
      <c r="F39" s="17">
        <v>60613</v>
      </c>
      <c r="G39" s="2">
        <v>11.4842982268746</v>
      </c>
      <c r="H39" s="40">
        <v>13.75</v>
      </c>
      <c r="I39" s="2">
        <f t="shared" si="0"/>
        <v>157.90910061952576</v>
      </c>
    </row>
    <row r="40" spans="1:9" x14ac:dyDescent="0.35">
      <c r="A40" t="s">
        <v>235</v>
      </c>
      <c r="B40" t="s">
        <v>236</v>
      </c>
      <c r="C40" s="37">
        <v>423976696</v>
      </c>
      <c r="D40" s="38">
        <v>36769.551438947725</v>
      </c>
      <c r="E40" s="39" t="s">
        <v>166</v>
      </c>
      <c r="F40" s="17">
        <v>60540</v>
      </c>
      <c r="G40" s="2">
        <v>8.3917966246528515</v>
      </c>
      <c r="H40" s="40">
        <v>25.5</v>
      </c>
      <c r="I40" s="2">
        <f t="shared" si="0"/>
        <v>213.99081392864773</v>
      </c>
    </row>
    <row r="41" spans="1:9" x14ac:dyDescent="0.35">
      <c r="A41" t="s">
        <v>237</v>
      </c>
      <c r="B41" t="s">
        <v>238</v>
      </c>
      <c r="C41" s="37">
        <v>131100734</v>
      </c>
      <c r="D41" s="38">
        <v>36709.871333964053</v>
      </c>
      <c r="E41" s="39" t="s">
        <v>180</v>
      </c>
      <c r="F41" s="17">
        <v>60159</v>
      </c>
      <c r="G41" s="2">
        <v>23.152958769493697</v>
      </c>
      <c r="H41" s="40">
        <v>48.75</v>
      </c>
      <c r="I41" s="2">
        <f t="shared" si="0"/>
        <v>1128.7067400128178</v>
      </c>
    </row>
    <row r="42" spans="1:9" x14ac:dyDescent="0.35">
      <c r="A42" t="s">
        <v>239</v>
      </c>
      <c r="B42" t="s">
        <v>240</v>
      </c>
      <c r="C42" s="37">
        <v>148231791</v>
      </c>
      <c r="D42" s="38">
        <v>37157.689931943722</v>
      </c>
      <c r="E42" s="39" t="s">
        <v>166</v>
      </c>
      <c r="F42" s="17">
        <v>60626</v>
      </c>
      <c r="G42" s="2">
        <v>9.7573168126468701</v>
      </c>
      <c r="H42" s="40">
        <v>40.75</v>
      </c>
      <c r="I42" s="2">
        <f t="shared" si="0"/>
        <v>397.61066011535996</v>
      </c>
    </row>
    <row r="43" spans="1:9" x14ac:dyDescent="0.35">
      <c r="A43" t="s">
        <v>241</v>
      </c>
      <c r="B43" t="s">
        <v>242</v>
      </c>
      <c r="C43" s="37">
        <v>418147661</v>
      </c>
      <c r="D43" s="38">
        <v>38019.493881038848</v>
      </c>
      <c r="E43" s="39" t="s">
        <v>160</v>
      </c>
      <c r="F43">
        <v>60613</v>
      </c>
      <c r="G43" s="2">
        <v>21.228644672994172</v>
      </c>
      <c r="H43">
        <v>40</v>
      </c>
      <c r="I43" s="2">
        <f t="shared" si="0"/>
        <v>849.14578691976681</v>
      </c>
    </row>
    <row r="44" spans="1:9" x14ac:dyDescent="0.35">
      <c r="A44" t="s">
        <v>243</v>
      </c>
      <c r="B44" t="s">
        <v>244</v>
      </c>
      <c r="C44" s="37">
        <v>131416092</v>
      </c>
      <c r="D44" s="38">
        <v>37185.061464278086</v>
      </c>
      <c r="E44" s="39" t="s">
        <v>166</v>
      </c>
      <c r="F44" s="17">
        <v>60159</v>
      </c>
      <c r="G44" s="2">
        <v>9.3266396069215975</v>
      </c>
      <c r="H44" s="40">
        <v>42.75</v>
      </c>
      <c r="I44" s="2">
        <f t="shared" si="0"/>
        <v>398.71384319589828</v>
      </c>
    </row>
    <row r="45" spans="1:9" x14ac:dyDescent="0.35">
      <c r="A45" t="s">
        <v>245</v>
      </c>
      <c r="B45" t="s">
        <v>246</v>
      </c>
      <c r="C45" s="37">
        <v>235402827</v>
      </c>
      <c r="D45" s="38">
        <v>37648.562425611133</v>
      </c>
      <c r="E45" s="39" t="s">
        <v>166</v>
      </c>
      <c r="F45" s="17">
        <v>60714</v>
      </c>
      <c r="G45" s="2">
        <v>12.027344584490493</v>
      </c>
      <c r="H45" s="40">
        <v>34.75</v>
      </c>
      <c r="I45" s="2">
        <f t="shared" si="0"/>
        <v>417.95022431104462</v>
      </c>
    </row>
    <row r="46" spans="1:9" x14ac:dyDescent="0.35">
      <c r="A46" t="s">
        <v>247</v>
      </c>
      <c r="B46" t="s">
        <v>248</v>
      </c>
      <c r="C46" s="37">
        <v>423529092</v>
      </c>
      <c r="D46" s="38">
        <v>36949.68080690939</v>
      </c>
      <c r="E46" s="39" t="s">
        <v>166</v>
      </c>
      <c r="F46" s="17">
        <v>60540</v>
      </c>
      <c r="G46" s="2">
        <v>10.631916257209998</v>
      </c>
      <c r="H46" s="40">
        <v>13</v>
      </c>
      <c r="I46" s="2">
        <f t="shared" si="0"/>
        <v>138.21491134372997</v>
      </c>
    </row>
    <row r="47" spans="1:9" x14ac:dyDescent="0.35">
      <c r="A47" t="s">
        <v>249</v>
      </c>
      <c r="B47" t="s">
        <v>206</v>
      </c>
      <c r="C47" s="37">
        <v>370030145</v>
      </c>
      <c r="D47" s="38">
        <v>38270.629505294964</v>
      </c>
      <c r="E47" s="39" t="s">
        <v>166</v>
      </c>
      <c r="F47" s="17">
        <v>60159</v>
      </c>
      <c r="G47" s="2">
        <v>12.777184362315744</v>
      </c>
      <c r="H47" s="40">
        <v>15</v>
      </c>
      <c r="I47" s="2">
        <f t="shared" si="0"/>
        <v>191.65776543473615</v>
      </c>
    </row>
    <row r="48" spans="1:9" x14ac:dyDescent="0.35">
      <c r="A48" t="s">
        <v>250</v>
      </c>
      <c r="B48" t="s">
        <v>251</v>
      </c>
      <c r="C48" s="37">
        <v>325137417</v>
      </c>
      <c r="D48" s="38">
        <v>38371.911435285503</v>
      </c>
      <c r="E48" s="39" t="s">
        <v>163</v>
      </c>
      <c r="F48" s="17">
        <v>60626</v>
      </c>
      <c r="G48" s="2">
        <v>12.024597918637653</v>
      </c>
      <c r="H48" s="40">
        <v>14.75</v>
      </c>
      <c r="I48" s="2">
        <f t="shared" si="0"/>
        <v>177.36281929990537</v>
      </c>
    </row>
    <row r="49" spans="1:9" x14ac:dyDescent="0.35">
      <c r="A49" t="s">
        <v>252</v>
      </c>
      <c r="B49" t="s">
        <v>253</v>
      </c>
      <c r="C49" s="37">
        <v>144416977</v>
      </c>
      <c r="D49" s="38">
        <v>37295.128421887872</v>
      </c>
      <c r="E49" s="39" t="s">
        <v>180</v>
      </c>
      <c r="F49" s="17">
        <v>60626</v>
      </c>
      <c r="G49" s="2">
        <v>21.543778801843317</v>
      </c>
      <c r="H49" s="40">
        <v>40.25</v>
      </c>
      <c r="I49" s="2">
        <f t="shared" si="0"/>
        <v>867.13709677419354</v>
      </c>
    </row>
    <row r="50" spans="1:9" x14ac:dyDescent="0.35">
      <c r="A50" t="s">
        <v>254</v>
      </c>
      <c r="B50" t="s">
        <v>255</v>
      </c>
      <c r="C50" s="37">
        <v>378117550</v>
      </c>
      <c r="D50" s="38">
        <v>36520.376110110781</v>
      </c>
      <c r="E50" s="39" t="s">
        <v>180</v>
      </c>
      <c r="F50" s="17">
        <v>60540</v>
      </c>
      <c r="G50" s="2">
        <v>24.238074892422254</v>
      </c>
      <c r="H50" s="40">
        <v>24.25</v>
      </c>
      <c r="I50" s="2">
        <f t="shared" si="0"/>
        <v>587.77331614123966</v>
      </c>
    </row>
    <row r="51" spans="1:9" x14ac:dyDescent="0.35">
      <c r="A51" t="s">
        <v>256</v>
      </c>
      <c r="B51" t="s">
        <v>257</v>
      </c>
      <c r="C51" s="37">
        <v>120551503</v>
      </c>
      <c r="D51" s="38">
        <v>37899.40763573107</v>
      </c>
      <c r="E51" s="39" t="s">
        <v>166</v>
      </c>
      <c r="F51" s="17">
        <v>60714</v>
      </c>
      <c r="G51" s="2">
        <v>13.956419568468275</v>
      </c>
      <c r="H51" s="40">
        <v>16.25</v>
      </c>
      <c r="I51" s="2">
        <f t="shared" si="0"/>
        <v>226.79181798760948</v>
      </c>
    </row>
    <row r="52" spans="1:9" x14ac:dyDescent="0.35">
      <c r="A52" t="s">
        <v>245</v>
      </c>
      <c r="B52" t="s">
        <v>258</v>
      </c>
      <c r="C52" s="37">
        <v>292553822</v>
      </c>
      <c r="D52" s="38">
        <v>37472.789269692068</v>
      </c>
      <c r="E52" s="39" t="s">
        <v>166</v>
      </c>
      <c r="F52" s="17">
        <v>60626</v>
      </c>
      <c r="G52" s="2">
        <v>9.2636188848536634</v>
      </c>
      <c r="H52" s="40">
        <v>23.5</v>
      </c>
      <c r="I52" s="2">
        <f t="shared" si="0"/>
        <v>217.69504379406109</v>
      </c>
    </row>
    <row r="53" spans="1:9" x14ac:dyDescent="0.35">
      <c r="A53" t="s">
        <v>256</v>
      </c>
      <c r="B53" t="s">
        <v>259</v>
      </c>
      <c r="C53" s="37">
        <v>269746323</v>
      </c>
      <c r="D53" s="38">
        <v>38693.036866359449</v>
      </c>
      <c r="E53" s="39" t="s">
        <v>163</v>
      </c>
      <c r="F53">
        <v>60614</v>
      </c>
      <c r="G53" s="2">
        <v>13.975707266457107</v>
      </c>
      <c r="H53" s="40">
        <v>18.25</v>
      </c>
      <c r="I53" s="2">
        <f t="shared" si="0"/>
        <v>255.0566576128422</v>
      </c>
    </row>
    <row r="54" spans="1:9" x14ac:dyDescent="0.35">
      <c r="A54" t="s">
        <v>260</v>
      </c>
      <c r="B54" t="s">
        <v>261</v>
      </c>
      <c r="C54" s="37">
        <v>179197905</v>
      </c>
      <c r="D54" s="38">
        <v>38245.799096652117</v>
      </c>
      <c r="E54" s="39" t="s">
        <v>160</v>
      </c>
      <c r="F54">
        <v>60614</v>
      </c>
      <c r="G54" s="2">
        <v>20.82366405224769</v>
      </c>
      <c r="H54">
        <v>40</v>
      </c>
      <c r="I54" s="2">
        <f t="shared" si="0"/>
        <v>832.94656208990762</v>
      </c>
    </row>
    <row r="55" spans="1:9" x14ac:dyDescent="0.35">
      <c r="A55" t="s">
        <v>237</v>
      </c>
      <c r="B55" t="s">
        <v>262</v>
      </c>
      <c r="C55" s="37">
        <v>351434200</v>
      </c>
      <c r="D55" s="38">
        <v>37251.856715598013</v>
      </c>
      <c r="E55" s="39" t="s">
        <v>166</v>
      </c>
      <c r="F55" s="17">
        <v>60540</v>
      </c>
      <c r="G55" s="2">
        <v>11.287331766716514</v>
      </c>
      <c r="H55" s="40">
        <v>40.75</v>
      </c>
      <c r="I55" s="2">
        <f t="shared" si="0"/>
        <v>459.95876949369796</v>
      </c>
    </row>
    <row r="56" spans="1:9" x14ac:dyDescent="0.35">
      <c r="A56" t="s">
        <v>263</v>
      </c>
      <c r="B56" t="s">
        <v>264</v>
      </c>
      <c r="C56" s="37">
        <v>433325533</v>
      </c>
      <c r="D56" s="38">
        <v>38555.961394085512</v>
      </c>
      <c r="E56" s="39" t="s">
        <v>180</v>
      </c>
      <c r="F56" s="17">
        <v>60613</v>
      </c>
      <c r="G56" s="2">
        <v>24.200537125766779</v>
      </c>
      <c r="H56" s="40">
        <v>40</v>
      </c>
      <c r="I56" s="2">
        <f t="shared" si="0"/>
        <v>968.0214850306711</v>
      </c>
    </row>
    <row r="57" spans="1:9" x14ac:dyDescent="0.35">
      <c r="A57" t="s">
        <v>252</v>
      </c>
      <c r="B57" t="s">
        <v>206</v>
      </c>
      <c r="C57" s="37">
        <v>365055628</v>
      </c>
      <c r="D57" s="38">
        <v>37723.561876277963</v>
      </c>
      <c r="E57" s="39" t="s">
        <v>163</v>
      </c>
      <c r="F57" s="17">
        <v>60714</v>
      </c>
      <c r="G57" s="2">
        <v>12.651936399426251</v>
      </c>
      <c r="H57" s="40">
        <v>33.25</v>
      </c>
      <c r="I57" s="2">
        <f t="shared" si="0"/>
        <v>420.67688528092287</v>
      </c>
    </row>
    <row r="58" spans="1:9" x14ac:dyDescent="0.35">
      <c r="A58" t="s">
        <v>225</v>
      </c>
      <c r="B58" t="s">
        <v>159</v>
      </c>
      <c r="C58" s="37">
        <v>357446346</v>
      </c>
      <c r="D58" s="38">
        <v>38650.345988341927</v>
      </c>
      <c r="E58" s="39" t="s">
        <v>166</v>
      </c>
      <c r="F58" s="17">
        <v>60714</v>
      </c>
      <c r="G58" s="2">
        <v>10.333262123477889</v>
      </c>
      <c r="H58" s="40">
        <v>27.25</v>
      </c>
      <c r="I58" s="2">
        <f t="shared" si="0"/>
        <v>281.58139286477245</v>
      </c>
    </row>
    <row r="59" spans="1:9" x14ac:dyDescent="0.35">
      <c r="A59" t="s">
        <v>265</v>
      </c>
      <c r="B59" t="s">
        <v>266</v>
      </c>
      <c r="C59" s="37">
        <v>331637860</v>
      </c>
      <c r="D59" s="38">
        <v>38363.56202887051</v>
      </c>
      <c r="E59" s="39" t="s">
        <v>166</v>
      </c>
      <c r="F59" s="17">
        <v>60626</v>
      </c>
      <c r="G59" s="2">
        <v>12.685537278359325</v>
      </c>
      <c r="H59" s="40">
        <v>29.25</v>
      </c>
      <c r="I59" s="2">
        <f t="shared" si="0"/>
        <v>371.05196539201023</v>
      </c>
    </row>
    <row r="60" spans="1:9" x14ac:dyDescent="0.35">
      <c r="A60" t="s">
        <v>267</v>
      </c>
      <c r="B60" t="s">
        <v>159</v>
      </c>
      <c r="C60" s="37">
        <v>139534016</v>
      </c>
      <c r="D60" s="38">
        <v>36886.733542893766</v>
      </c>
      <c r="E60" s="39" t="s">
        <v>185</v>
      </c>
      <c r="F60" s="17">
        <v>60159</v>
      </c>
      <c r="G60" s="2">
        <v>10.352793969542528</v>
      </c>
      <c r="H60" s="40">
        <v>21.5</v>
      </c>
      <c r="I60" s="2">
        <f t="shared" si="0"/>
        <v>222.58507034516435</v>
      </c>
    </row>
    <row r="61" spans="1:9" x14ac:dyDescent="0.35">
      <c r="A61" t="s">
        <v>252</v>
      </c>
      <c r="B61" t="s">
        <v>268</v>
      </c>
      <c r="C61" s="37">
        <v>244863565</v>
      </c>
      <c r="D61" s="38">
        <v>36710.234351634266</v>
      </c>
      <c r="E61" s="39" t="s">
        <v>198</v>
      </c>
      <c r="F61" s="17">
        <v>60613</v>
      </c>
      <c r="G61" s="2">
        <v>19.229255043183691</v>
      </c>
      <c r="H61">
        <v>40</v>
      </c>
      <c r="I61" s="2">
        <f t="shared" si="0"/>
        <v>769.1702017273476</v>
      </c>
    </row>
    <row r="62" spans="1:9" x14ac:dyDescent="0.35">
      <c r="A62" t="s">
        <v>269</v>
      </c>
      <c r="B62" t="s">
        <v>270</v>
      </c>
      <c r="C62" s="37">
        <v>247722132</v>
      </c>
      <c r="D62" s="38">
        <v>37540.746177556692</v>
      </c>
      <c r="E62" s="39" t="s">
        <v>175</v>
      </c>
      <c r="F62" s="17">
        <v>60613</v>
      </c>
      <c r="G62" s="2">
        <v>21.383922849208044</v>
      </c>
      <c r="H62">
        <v>40</v>
      </c>
      <c r="I62" s="2">
        <f t="shared" si="0"/>
        <v>855.35691396832181</v>
      </c>
    </row>
    <row r="63" spans="1:9" x14ac:dyDescent="0.35">
      <c r="A63" t="s">
        <v>271</v>
      </c>
      <c r="B63" t="s">
        <v>272</v>
      </c>
      <c r="C63" s="37">
        <v>115393875</v>
      </c>
      <c r="D63" s="38">
        <v>38036.192693868834</v>
      </c>
      <c r="E63" s="39" t="s">
        <v>180</v>
      </c>
      <c r="F63" s="17">
        <v>60626</v>
      </c>
      <c r="G63" s="2">
        <v>20.821588793603322</v>
      </c>
      <c r="H63" s="40">
        <v>25</v>
      </c>
      <c r="I63" s="2">
        <f t="shared" si="0"/>
        <v>520.53971984008308</v>
      </c>
    </row>
    <row r="64" spans="1:9" x14ac:dyDescent="0.35">
      <c r="A64" t="s">
        <v>273</v>
      </c>
      <c r="B64" t="s">
        <v>274</v>
      </c>
      <c r="C64" s="37">
        <v>426296103</v>
      </c>
      <c r="D64" s="38">
        <v>38181.472365489666</v>
      </c>
      <c r="E64" s="39" t="s">
        <v>175</v>
      </c>
      <c r="F64" s="17">
        <v>60613</v>
      </c>
      <c r="G64" s="2">
        <v>20.645985290078432</v>
      </c>
      <c r="H64">
        <v>40</v>
      </c>
      <c r="I64" s="2">
        <f t="shared" si="0"/>
        <v>825.83941160313725</v>
      </c>
    </row>
    <row r="65" spans="1:9" x14ac:dyDescent="0.35">
      <c r="A65" t="s">
        <v>210</v>
      </c>
      <c r="B65" t="s">
        <v>275</v>
      </c>
      <c r="C65" s="37">
        <v>142423101</v>
      </c>
      <c r="D65" s="38">
        <v>36562.994384594254</v>
      </c>
      <c r="E65" s="39" t="s">
        <v>185</v>
      </c>
      <c r="F65" s="17">
        <v>60714</v>
      </c>
      <c r="G65" s="2">
        <v>12.790002136295664</v>
      </c>
      <c r="H65" s="40">
        <v>17.75</v>
      </c>
      <c r="I65" s="2">
        <f t="shared" si="0"/>
        <v>227.02253791924804</v>
      </c>
    </row>
    <row r="66" spans="1:9" x14ac:dyDescent="0.35">
      <c r="A66" t="s">
        <v>276</v>
      </c>
      <c r="B66" t="s">
        <v>277</v>
      </c>
      <c r="C66" s="37">
        <v>351139187</v>
      </c>
      <c r="D66" s="38">
        <v>38076.632862331004</v>
      </c>
      <c r="E66" s="39" t="s">
        <v>166</v>
      </c>
      <c r="F66" s="17">
        <v>60159</v>
      </c>
      <c r="G66" s="2">
        <v>11.600512710959197</v>
      </c>
      <c r="H66" s="40">
        <v>36.5</v>
      </c>
      <c r="I66" s="2">
        <f t="shared" si="0"/>
        <v>423.41871395001073</v>
      </c>
    </row>
    <row r="67" spans="1:9" x14ac:dyDescent="0.35">
      <c r="A67" t="s">
        <v>278</v>
      </c>
      <c r="B67" t="s">
        <v>279</v>
      </c>
      <c r="C67" s="37">
        <v>380742141</v>
      </c>
      <c r="D67" s="38">
        <v>38403.566576128425</v>
      </c>
      <c r="E67" s="39" t="s">
        <v>163</v>
      </c>
      <c r="F67">
        <v>60159</v>
      </c>
      <c r="G67" s="2">
        <v>10.812402722251001</v>
      </c>
      <c r="H67" s="40">
        <v>16.5</v>
      </c>
      <c r="I67" s="2">
        <f t="shared" si="0"/>
        <v>178.40464491714152</v>
      </c>
    </row>
    <row r="68" spans="1:9" x14ac:dyDescent="0.35">
      <c r="A68" t="s">
        <v>280</v>
      </c>
      <c r="B68" t="s">
        <v>281</v>
      </c>
      <c r="C68" s="37">
        <v>370508268</v>
      </c>
      <c r="D68" s="38">
        <v>36652.078920865504</v>
      </c>
      <c r="E68" s="39" t="s">
        <v>163</v>
      </c>
      <c r="F68" s="17">
        <v>60613</v>
      </c>
      <c r="G68" s="2">
        <v>12.666585283974731</v>
      </c>
      <c r="H68" s="40">
        <v>31.75</v>
      </c>
      <c r="I68" s="2">
        <f t="shared" ref="I68:I115" si="1">SUM(G68*H68)</f>
        <v>402.16408276619774</v>
      </c>
    </row>
    <row r="69" spans="1:9" x14ac:dyDescent="0.35">
      <c r="A69" t="s">
        <v>271</v>
      </c>
      <c r="B69" t="s">
        <v>282</v>
      </c>
      <c r="C69" s="37">
        <v>216766190</v>
      </c>
      <c r="D69" s="38">
        <v>38199.550645466472</v>
      </c>
      <c r="E69" s="39" t="s">
        <v>180</v>
      </c>
      <c r="F69" s="17">
        <v>60614</v>
      </c>
      <c r="G69" s="2">
        <v>22.046784875026702</v>
      </c>
      <c r="H69" s="40">
        <v>42.25</v>
      </c>
      <c r="I69" s="2">
        <f t="shared" si="1"/>
        <v>931.47666096987814</v>
      </c>
    </row>
    <row r="70" spans="1:9" x14ac:dyDescent="0.35">
      <c r="A70" t="s">
        <v>283</v>
      </c>
      <c r="B70" t="s">
        <v>240</v>
      </c>
      <c r="C70" s="37">
        <v>304883300</v>
      </c>
      <c r="D70" s="38">
        <v>38058.118961149936</v>
      </c>
      <c r="E70" s="39" t="s">
        <v>160</v>
      </c>
      <c r="F70">
        <v>60159</v>
      </c>
      <c r="G70" s="2">
        <v>20.946043275246438</v>
      </c>
      <c r="H70">
        <v>40</v>
      </c>
      <c r="I70" s="2">
        <f t="shared" si="1"/>
        <v>837.84173100985754</v>
      </c>
    </row>
    <row r="71" spans="1:9" x14ac:dyDescent="0.35">
      <c r="A71" t="s">
        <v>284</v>
      </c>
      <c r="B71" t="s">
        <v>285</v>
      </c>
      <c r="C71" s="37">
        <v>266806373</v>
      </c>
      <c r="D71" s="38">
        <v>37616.979888302252</v>
      </c>
      <c r="E71" s="39" t="s">
        <v>166</v>
      </c>
      <c r="F71" s="17">
        <v>60714</v>
      </c>
      <c r="G71" s="2">
        <v>14.973723563341167</v>
      </c>
      <c r="H71" s="40">
        <v>43.75</v>
      </c>
      <c r="I71" s="2">
        <f t="shared" si="1"/>
        <v>655.10040589617608</v>
      </c>
    </row>
    <row r="72" spans="1:9" x14ac:dyDescent="0.35">
      <c r="A72" t="s">
        <v>286</v>
      </c>
      <c r="B72" t="s">
        <v>287</v>
      </c>
      <c r="C72" s="37">
        <v>373997551</v>
      </c>
      <c r="D72" s="38">
        <v>38039.387249366744</v>
      </c>
      <c r="E72" s="39" t="s">
        <v>166</v>
      </c>
      <c r="F72" s="17">
        <v>60614</v>
      </c>
      <c r="G72" s="2">
        <v>9.1649220252082895</v>
      </c>
      <c r="H72" s="40">
        <v>33</v>
      </c>
      <c r="I72" s="2">
        <f t="shared" si="1"/>
        <v>302.44242683187355</v>
      </c>
    </row>
    <row r="73" spans="1:9" x14ac:dyDescent="0.35">
      <c r="A73" t="s">
        <v>288</v>
      </c>
      <c r="B73" t="s">
        <v>289</v>
      </c>
      <c r="C73" s="37">
        <v>436194273</v>
      </c>
      <c r="D73" s="38">
        <v>38401.170659504991</v>
      </c>
      <c r="E73" s="39" t="s">
        <v>175</v>
      </c>
      <c r="F73" s="17">
        <v>60159</v>
      </c>
      <c r="G73" s="2">
        <v>19.481582079531236</v>
      </c>
      <c r="H73">
        <v>40</v>
      </c>
      <c r="I73" s="2">
        <f t="shared" si="1"/>
        <v>779.26328318124945</v>
      </c>
    </row>
    <row r="74" spans="1:9" x14ac:dyDescent="0.35">
      <c r="A74" t="s">
        <v>290</v>
      </c>
      <c r="B74" t="s">
        <v>291</v>
      </c>
      <c r="C74" s="37">
        <v>164162453</v>
      </c>
      <c r="D74" s="38">
        <v>38097.687887203589</v>
      </c>
      <c r="E74" s="39" t="s">
        <v>163</v>
      </c>
      <c r="F74" s="17">
        <v>60159</v>
      </c>
      <c r="G74" s="2">
        <v>13.593127231666005</v>
      </c>
      <c r="H74" s="40">
        <v>35</v>
      </c>
      <c r="I74" s="2">
        <f t="shared" si="1"/>
        <v>475.75945310831014</v>
      </c>
    </row>
    <row r="75" spans="1:9" x14ac:dyDescent="0.35">
      <c r="A75" t="s">
        <v>237</v>
      </c>
      <c r="B75" t="s">
        <v>292</v>
      </c>
      <c r="C75" s="37">
        <v>177305757</v>
      </c>
      <c r="D75" s="38">
        <v>37833.483626819667</v>
      </c>
      <c r="E75" s="39" t="s">
        <v>166</v>
      </c>
      <c r="F75" s="17">
        <v>60159</v>
      </c>
      <c r="G75" s="2">
        <v>9.2369151890621666</v>
      </c>
      <c r="H75" s="40">
        <v>30.25</v>
      </c>
      <c r="I75" s="2">
        <f t="shared" si="1"/>
        <v>279.41668446913053</v>
      </c>
    </row>
    <row r="76" spans="1:9" x14ac:dyDescent="0.35">
      <c r="A76" t="s">
        <v>293</v>
      </c>
      <c r="B76" t="s">
        <v>294</v>
      </c>
      <c r="C76" s="37">
        <v>407944306</v>
      </c>
      <c r="D76" s="38">
        <v>37754.853999450665</v>
      </c>
      <c r="E76" s="39" t="s">
        <v>163</v>
      </c>
      <c r="F76">
        <v>60714</v>
      </c>
      <c r="G76" s="2">
        <v>11.704397717215491</v>
      </c>
      <c r="H76" s="40">
        <v>31.75</v>
      </c>
      <c r="I76" s="2">
        <f t="shared" si="1"/>
        <v>371.61462752159184</v>
      </c>
    </row>
    <row r="77" spans="1:9" x14ac:dyDescent="0.35">
      <c r="A77" t="s">
        <v>295</v>
      </c>
      <c r="B77" t="s">
        <v>296</v>
      </c>
      <c r="C77" s="37">
        <v>218485400</v>
      </c>
      <c r="D77" s="38">
        <v>37509.163640247811</v>
      </c>
      <c r="E77" s="39" t="s">
        <v>180</v>
      </c>
      <c r="F77" s="17">
        <v>60614</v>
      </c>
      <c r="G77" s="2">
        <v>21.565569017609182</v>
      </c>
      <c r="H77" s="40">
        <v>28</v>
      </c>
      <c r="I77" s="2">
        <f t="shared" si="1"/>
        <v>603.83593249305704</v>
      </c>
    </row>
    <row r="78" spans="1:9" x14ac:dyDescent="0.35">
      <c r="A78" t="s">
        <v>288</v>
      </c>
      <c r="B78" t="s">
        <v>297</v>
      </c>
      <c r="C78" s="37">
        <v>184152076</v>
      </c>
      <c r="D78" s="38">
        <v>38153.229590746785</v>
      </c>
      <c r="E78" s="39" t="s">
        <v>163</v>
      </c>
      <c r="F78" s="17">
        <v>60626</v>
      </c>
      <c r="G78" s="2">
        <v>10.792992950224312</v>
      </c>
      <c r="H78" s="40">
        <v>17.25</v>
      </c>
      <c r="I78" s="2">
        <f t="shared" si="1"/>
        <v>186.17912839136937</v>
      </c>
    </row>
    <row r="79" spans="1:9" x14ac:dyDescent="0.35">
      <c r="A79" t="s">
        <v>54</v>
      </c>
      <c r="B79" t="s">
        <v>298</v>
      </c>
      <c r="C79" s="37">
        <v>338026401</v>
      </c>
      <c r="D79" s="38">
        <v>36903.867976928006</v>
      </c>
      <c r="E79" s="39" t="s">
        <v>163</v>
      </c>
      <c r="F79" s="17">
        <v>60714</v>
      </c>
      <c r="G79" s="2">
        <v>11.608325449385053</v>
      </c>
      <c r="H79" s="40">
        <v>23</v>
      </c>
      <c r="I79" s="2">
        <f t="shared" si="1"/>
        <v>266.99148533585623</v>
      </c>
    </row>
    <row r="80" spans="1:9" x14ac:dyDescent="0.35">
      <c r="A80" t="s">
        <v>299</v>
      </c>
      <c r="B80" t="s">
        <v>300</v>
      </c>
      <c r="C80" s="37">
        <v>198780615</v>
      </c>
      <c r="D80" s="38">
        <v>37765.889736625264</v>
      </c>
      <c r="E80" s="39" t="s">
        <v>166</v>
      </c>
      <c r="F80" s="17">
        <v>60614</v>
      </c>
      <c r="G80" s="2">
        <v>14.125827814569536</v>
      </c>
      <c r="H80" s="40">
        <v>10.75</v>
      </c>
      <c r="I80" s="2">
        <f t="shared" si="1"/>
        <v>151.85264900662253</v>
      </c>
    </row>
    <row r="81" spans="1:9" x14ac:dyDescent="0.35">
      <c r="A81" t="s">
        <v>301</v>
      </c>
      <c r="B81" t="s">
        <v>302</v>
      </c>
      <c r="C81" s="37">
        <v>231476112</v>
      </c>
      <c r="D81" s="38">
        <v>37997.059389019443</v>
      </c>
      <c r="E81" s="39" t="s">
        <v>166</v>
      </c>
      <c r="F81" s="17">
        <v>60540</v>
      </c>
      <c r="G81" s="2">
        <v>12.676992095706046</v>
      </c>
      <c r="H81" s="40">
        <v>39.5</v>
      </c>
      <c r="I81" s="2">
        <f t="shared" si="1"/>
        <v>500.74118778038883</v>
      </c>
    </row>
    <row r="82" spans="1:9" x14ac:dyDescent="0.35">
      <c r="A82" t="s">
        <v>303</v>
      </c>
      <c r="B82" t="s">
        <v>304</v>
      </c>
      <c r="C82" s="37">
        <v>323814948</v>
      </c>
      <c r="D82" s="38">
        <v>37019.815820795309</v>
      </c>
      <c r="E82" s="39" t="s">
        <v>166</v>
      </c>
      <c r="F82" s="17">
        <v>60613</v>
      </c>
      <c r="G82" s="2">
        <v>10.64622943815424</v>
      </c>
      <c r="H82" s="40">
        <v>44.75</v>
      </c>
      <c r="I82" s="2">
        <f t="shared" si="1"/>
        <v>476.41876735740226</v>
      </c>
    </row>
    <row r="83" spans="1:9" x14ac:dyDescent="0.35">
      <c r="A83" t="s">
        <v>86</v>
      </c>
      <c r="B83" t="s">
        <v>305</v>
      </c>
      <c r="C83" s="37">
        <v>430080398</v>
      </c>
      <c r="D83" s="38">
        <v>38054.779198583943</v>
      </c>
      <c r="E83" s="39" t="s">
        <v>166</v>
      </c>
      <c r="F83" s="17">
        <v>60159</v>
      </c>
      <c r="G83" s="2">
        <v>12.920316171758172</v>
      </c>
      <c r="H83" s="40">
        <v>39.25</v>
      </c>
      <c r="I83" s="2">
        <f t="shared" si="1"/>
        <v>507.12240974150825</v>
      </c>
    </row>
    <row r="84" spans="1:9" x14ac:dyDescent="0.35">
      <c r="A84" t="s">
        <v>306</v>
      </c>
      <c r="B84" t="s">
        <v>307</v>
      </c>
      <c r="C84" s="37">
        <v>274964988</v>
      </c>
      <c r="D84" s="38">
        <v>37786.000915555283</v>
      </c>
      <c r="E84" s="39" t="s">
        <v>166</v>
      </c>
      <c r="F84" s="17">
        <v>60714</v>
      </c>
      <c r="G84" s="2">
        <v>12.782525101474045</v>
      </c>
      <c r="H84" s="40">
        <v>12</v>
      </c>
      <c r="I84" s="2">
        <f t="shared" si="1"/>
        <v>153.39030121768855</v>
      </c>
    </row>
    <row r="85" spans="1:9" x14ac:dyDescent="0.35">
      <c r="A85" t="s">
        <v>308</v>
      </c>
      <c r="B85" t="s">
        <v>309</v>
      </c>
      <c r="C85" s="37">
        <v>352420965</v>
      </c>
      <c r="D85" s="38">
        <v>38666.75438703574</v>
      </c>
      <c r="E85" s="39" t="s">
        <v>175</v>
      </c>
      <c r="F85" s="17">
        <v>60714</v>
      </c>
      <c r="G85" s="2">
        <v>24.024750511185033</v>
      </c>
      <c r="H85">
        <v>40</v>
      </c>
      <c r="I85" s="2">
        <f t="shared" si="1"/>
        <v>960.99002044740132</v>
      </c>
    </row>
    <row r="86" spans="1:9" x14ac:dyDescent="0.35">
      <c r="A86" t="s">
        <v>310</v>
      </c>
      <c r="B86" t="s">
        <v>311</v>
      </c>
      <c r="C86" s="37">
        <v>265026126</v>
      </c>
      <c r="D86" s="38">
        <v>36686.057374797812</v>
      </c>
      <c r="E86" s="39" t="s">
        <v>163</v>
      </c>
      <c r="F86" s="17">
        <v>60614</v>
      </c>
      <c r="G86" s="2">
        <v>13.031708731345562</v>
      </c>
      <c r="H86" s="40">
        <v>37.5</v>
      </c>
      <c r="I86" s="2">
        <f t="shared" si="1"/>
        <v>488.68907742545855</v>
      </c>
    </row>
    <row r="87" spans="1:9" x14ac:dyDescent="0.35">
      <c r="A87" t="s">
        <v>312</v>
      </c>
      <c r="B87" t="s">
        <v>240</v>
      </c>
      <c r="C87" s="37">
        <v>372451280</v>
      </c>
      <c r="D87" s="38">
        <v>36461.131626331371</v>
      </c>
      <c r="E87" s="39" t="s">
        <v>166</v>
      </c>
      <c r="F87" s="17">
        <v>60614</v>
      </c>
      <c r="G87" s="2">
        <v>13.323007904293954</v>
      </c>
      <c r="H87" s="40">
        <v>46</v>
      </c>
      <c r="I87" s="2">
        <f t="shared" si="1"/>
        <v>612.85836359752193</v>
      </c>
    </row>
    <row r="88" spans="1:9" x14ac:dyDescent="0.35">
      <c r="A88" t="s">
        <v>313</v>
      </c>
      <c r="B88" t="s">
        <v>314</v>
      </c>
      <c r="C88" s="37">
        <v>348300966</v>
      </c>
      <c r="D88" s="38">
        <v>37923.148991363261</v>
      </c>
      <c r="E88" s="39" t="s">
        <v>166</v>
      </c>
      <c r="F88" s="17">
        <v>60626</v>
      </c>
      <c r="G88" s="2">
        <v>11.972228156376843</v>
      </c>
      <c r="H88" s="40">
        <v>26.25</v>
      </c>
      <c r="I88" s="2">
        <f t="shared" si="1"/>
        <v>314.27098910489212</v>
      </c>
    </row>
    <row r="89" spans="1:9" x14ac:dyDescent="0.35">
      <c r="A89" t="s">
        <v>219</v>
      </c>
      <c r="B89" t="s">
        <v>315</v>
      </c>
      <c r="C89" s="37">
        <v>175077906</v>
      </c>
      <c r="D89" s="38">
        <v>38087.668599505603</v>
      </c>
      <c r="E89" s="39" t="s">
        <v>160</v>
      </c>
      <c r="F89">
        <v>60626</v>
      </c>
      <c r="G89" s="2">
        <v>17.623950926236763</v>
      </c>
      <c r="H89">
        <v>40</v>
      </c>
      <c r="I89" s="2">
        <f t="shared" si="1"/>
        <v>704.95803704947048</v>
      </c>
    </row>
    <row r="90" spans="1:9" x14ac:dyDescent="0.35">
      <c r="A90" t="s">
        <v>316</v>
      </c>
      <c r="B90" t="s">
        <v>317</v>
      </c>
      <c r="C90" s="37">
        <v>223581991</v>
      </c>
      <c r="D90" s="38">
        <v>37029.254280220957</v>
      </c>
      <c r="E90" s="39" t="s">
        <v>160</v>
      </c>
      <c r="F90">
        <v>60159</v>
      </c>
      <c r="G90" s="2">
        <v>19.215338602862637</v>
      </c>
      <c r="H90">
        <v>40</v>
      </c>
      <c r="I90" s="2">
        <f t="shared" si="1"/>
        <v>768.61354411450543</v>
      </c>
    </row>
    <row r="91" spans="1:9" x14ac:dyDescent="0.35">
      <c r="A91" t="s">
        <v>318</v>
      </c>
      <c r="B91" t="s">
        <v>319</v>
      </c>
      <c r="C91" s="37">
        <v>113155851</v>
      </c>
      <c r="D91" s="38">
        <v>36531.04882961516</v>
      </c>
      <c r="E91" s="39" t="s">
        <v>163</v>
      </c>
      <c r="F91" s="17">
        <v>60614</v>
      </c>
      <c r="G91" s="2">
        <v>10.360484633930479</v>
      </c>
      <c r="H91" s="40">
        <v>24.75</v>
      </c>
      <c r="I91" s="2">
        <f t="shared" si="1"/>
        <v>256.42199468977935</v>
      </c>
    </row>
    <row r="92" spans="1:9" x14ac:dyDescent="0.35">
      <c r="A92" t="s">
        <v>290</v>
      </c>
      <c r="B92" t="s">
        <v>320</v>
      </c>
      <c r="C92" s="37">
        <v>309715397</v>
      </c>
      <c r="D92" s="38">
        <v>37223.831751457255</v>
      </c>
      <c r="E92" s="39" t="s">
        <v>160</v>
      </c>
      <c r="F92">
        <v>60540</v>
      </c>
      <c r="G92" s="2">
        <v>17.612506485183264</v>
      </c>
      <c r="H92">
        <v>40</v>
      </c>
      <c r="I92" s="2">
        <f t="shared" si="1"/>
        <v>704.50025940733053</v>
      </c>
    </row>
    <row r="93" spans="1:9" x14ac:dyDescent="0.35">
      <c r="A93" t="s">
        <v>321</v>
      </c>
      <c r="B93" t="s">
        <v>322</v>
      </c>
      <c r="C93" s="37">
        <v>168791093</v>
      </c>
      <c r="D93" s="38">
        <v>37334.043916135139</v>
      </c>
      <c r="E93" s="39" t="s">
        <v>198</v>
      </c>
      <c r="F93" s="17">
        <v>60613</v>
      </c>
      <c r="G93" s="2">
        <v>23.974578081606495</v>
      </c>
      <c r="H93">
        <v>40</v>
      </c>
      <c r="I93" s="2">
        <f t="shared" si="1"/>
        <v>958.9831232642598</v>
      </c>
    </row>
    <row r="94" spans="1:9" x14ac:dyDescent="0.35">
      <c r="A94" t="s">
        <v>323</v>
      </c>
      <c r="B94" t="s">
        <v>159</v>
      </c>
      <c r="C94" s="37">
        <v>266806373</v>
      </c>
      <c r="D94" s="38">
        <v>38519.514419995729</v>
      </c>
      <c r="E94" s="39" t="s">
        <v>160</v>
      </c>
      <c r="F94">
        <v>60613</v>
      </c>
      <c r="G94" s="2">
        <v>19.088229010895109</v>
      </c>
      <c r="H94">
        <v>40</v>
      </c>
      <c r="I94" s="2">
        <f t="shared" si="1"/>
        <v>763.52916043580433</v>
      </c>
    </row>
    <row r="95" spans="1:9" x14ac:dyDescent="0.35">
      <c r="A95" t="s">
        <v>214</v>
      </c>
      <c r="B95" t="s">
        <v>324</v>
      </c>
      <c r="C95" s="37">
        <v>390457200</v>
      </c>
      <c r="D95" s="38">
        <v>36549.635334330269</v>
      </c>
      <c r="E95" s="39" t="s">
        <v>166</v>
      </c>
      <c r="F95" s="17">
        <v>60613</v>
      </c>
      <c r="G95" s="2">
        <v>8.0527665028839994</v>
      </c>
      <c r="H95" s="40">
        <v>40.5</v>
      </c>
      <c r="I95" s="2">
        <f t="shared" si="1"/>
        <v>326.137043366802</v>
      </c>
    </row>
    <row r="96" spans="1:9" x14ac:dyDescent="0.35">
      <c r="A96" t="s">
        <v>325</v>
      </c>
      <c r="B96" t="s">
        <v>326</v>
      </c>
      <c r="C96" s="37">
        <v>384017795</v>
      </c>
      <c r="D96" s="38">
        <v>38350.057771538435</v>
      </c>
      <c r="E96" s="39" t="s">
        <v>185</v>
      </c>
      <c r="F96" s="17">
        <v>60614</v>
      </c>
      <c r="G96" s="2">
        <v>13.001312295907468</v>
      </c>
      <c r="H96" s="40">
        <v>30</v>
      </c>
      <c r="I96" s="2">
        <f t="shared" si="1"/>
        <v>390.03936887722404</v>
      </c>
    </row>
    <row r="97" spans="1:9" x14ac:dyDescent="0.35">
      <c r="A97" t="s">
        <v>327</v>
      </c>
      <c r="B97" t="s">
        <v>328</v>
      </c>
      <c r="C97" s="37">
        <v>283235504</v>
      </c>
      <c r="D97" s="38">
        <v>37159.28720969268</v>
      </c>
      <c r="E97" s="39" t="s">
        <v>185</v>
      </c>
      <c r="F97" s="17">
        <v>60626</v>
      </c>
      <c r="G97" s="2">
        <v>12.703695791497543</v>
      </c>
      <c r="H97" s="40">
        <v>30</v>
      </c>
      <c r="I97" s="2">
        <f t="shared" si="1"/>
        <v>381.11087374492627</v>
      </c>
    </row>
    <row r="98" spans="1:9" x14ac:dyDescent="0.35">
      <c r="A98" t="s">
        <v>329</v>
      </c>
      <c r="B98" t="s">
        <v>330</v>
      </c>
      <c r="C98" s="37">
        <v>167377069</v>
      </c>
      <c r="D98" s="38">
        <v>38519.514419995729</v>
      </c>
      <c r="E98" s="39" t="s">
        <v>166</v>
      </c>
      <c r="F98" s="17">
        <v>60613</v>
      </c>
      <c r="G98" s="2">
        <v>8.3377483443708602</v>
      </c>
      <c r="H98" s="40">
        <v>45.25</v>
      </c>
      <c r="I98" s="2">
        <f t="shared" si="1"/>
        <v>377.28311258278143</v>
      </c>
    </row>
    <row r="99" spans="1:9" x14ac:dyDescent="0.35">
      <c r="A99" t="s">
        <v>331</v>
      </c>
      <c r="B99" t="s">
        <v>332</v>
      </c>
      <c r="C99" s="37">
        <v>159320183</v>
      </c>
      <c r="D99" s="38">
        <v>36488.648365733818</v>
      </c>
      <c r="E99" s="39" t="s">
        <v>185</v>
      </c>
      <c r="F99" s="17">
        <v>60613</v>
      </c>
      <c r="G99" s="2">
        <v>12.631305887020478</v>
      </c>
      <c r="H99" s="40">
        <v>19.75</v>
      </c>
      <c r="I99" s="2">
        <f t="shared" si="1"/>
        <v>249.46829126865444</v>
      </c>
    </row>
    <row r="100" spans="1:9" x14ac:dyDescent="0.35">
      <c r="A100" t="s">
        <v>333</v>
      </c>
      <c r="B100" t="s">
        <v>334</v>
      </c>
      <c r="C100" s="37">
        <v>185718693</v>
      </c>
      <c r="D100" s="38">
        <v>37074.921903134251</v>
      </c>
      <c r="E100" s="39" t="s">
        <v>163</v>
      </c>
      <c r="F100" s="17">
        <v>60540</v>
      </c>
      <c r="G100" s="2">
        <v>11.56755272072512</v>
      </c>
      <c r="H100" s="40">
        <v>38.25</v>
      </c>
      <c r="I100" s="2">
        <f t="shared" si="1"/>
        <v>442.4588915677358</v>
      </c>
    </row>
    <row r="101" spans="1:9" x14ac:dyDescent="0.35">
      <c r="A101" t="s">
        <v>335</v>
      </c>
      <c r="B101" t="s">
        <v>336</v>
      </c>
      <c r="C101" s="37">
        <v>422359215</v>
      </c>
      <c r="D101" s="38">
        <v>38549.209265419478</v>
      </c>
      <c r="E101" s="39" t="s">
        <v>166</v>
      </c>
      <c r="F101" s="17">
        <v>60613</v>
      </c>
      <c r="G101" s="2">
        <v>13.169194616534929</v>
      </c>
      <c r="H101" s="40">
        <v>42.25</v>
      </c>
      <c r="I101" s="2">
        <f t="shared" si="1"/>
        <v>556.39847254860069</v>
      </c>
    </row>
    <row r="102" spans="1:9" x14ac:dyDescent="0.35">
      <c r="A102" t="s">
        <v>337</v>
      </c>
      <c r="B102" t="s">
        <v>338</v>
      </c>
      <c r="C102" s="37">
        <v>328240132</v>
      </c>
      <c r="D102" s="38">
        <v>38111.119541001615</v>
      </c>
      <c r="E102" s="39" t="s">
        <v>166</v>
      </c>
      <c r="F102" s="17">
        <v>60613</v>
      </c>
      <c r="G102" s="2">
        <v>13.006195257423627</v>
      </c>
      <c r="H102" s="40">
        <v>22.25</v>
      </c>
      <c r="I102" s="2">
        <f t="shared" si="1"/>
        <v>289.38784447767569</v>
      </c>
    </row>
    <row r="103" spans="1:9" x14ac:dyDescent="0.35">
      <c r="A103" t="s">
        <v>254</v>
      </c>
      <c r="B103" t="s">
        <v>339</v>
      </c>
      <c r="C103" s="37">
        <v>415543415</v>
      </c>
      <c r="D103" s="38">
        <v>37567.827295754876</v>
      </c>
      <c r="E103" s="39" t="s">
        <v>180</v>
      </c>
      <c r="F103" s="17">
        <v>60714</v>
      </c>
      <c r="G103" s="2">
        <v>21.230658894619587</v>
      </c>
      <c r="H103" s="40">
        <v>36.5</v>
      </c>
      <c r="I103" s="2">
        <f t="shared" si="1"/>
        <v>774.91904965361493</v>
      </c>
    </row>
    <row r="104" spans="1:9" x14ac:dyDescent="0.35">
      <c r="A104" t="s">
        <v>340</v>
      </c>
      <c r="B104" t="s">
        <v>341</v>
      </c>
      <c r="C104" s="37">
        <v>168567291</v>
      </c>
      <c r="D104" s="38">
        <v>38611.357890560626</v>
      </c>
      <c r="E104" s="39" t="s">
        <v>166</v>
      </c>
      <c r="F104" s="17">
        <v>60613</v>
      </c>
      <c r="G104" s="2">
        <v>12.279000213629566</v>
      </c>
      <c r="H104" s="40">
        <v>33.75</v>
      </c>
      <c r="I104" s="2">
        <f t="shared" si="1"/>
        <v>414.41625720999781</v>
      </c>
    </row>
    <row r="105" spans="1:9" x14ac:dyDescent="0.35">
      <c r="A105" t="s">
        <v>342</v>
      </c>
      <c r="B105" t="s">
        <v>343</v>
      </c>
      <c r="C105" s="37">
        <v>336530994</v>
      </c>
      <c r="D105" s="38">
        <v>37176.276436658831</v>
      </c>
      <c r="E105" s="39" t="s">
        <v>198</v>
      </c>
      <c r="F105" s="17">
        <v>60613</v>
      </c>
      <c r="G105" s="2">
        <v>19.434522537919246</v>
      </c>
      <c r="H105">
        <v>40</v>
      </c>
      <c r="I105" s="2">
        <f t="shared" si="1"/>
        <v>777.38090151676988</v>
      </c>
    </row>
    <row r="106" spans="1:9" x14ac:dyDescent="0.35">
      <c r="A106" t="s">
        <v>344</v>
      </c>
      <c r="B106" t="s">
        <v>345</v>
      </c>
      <c r="C106" s="37">
        <v>396489692</v>
      </c>
      <c r="D106" s="38">
        <v>38699.861598559524</v>
      </c>
      <c r="E106" s="39" t="s">
        <v>198</v>
      </c>
      <c r="F106" s="17">
        <v>60613</v>
      </c>
      <c r="G106" s="2">
        <v>19.160954618976408</v>
      </c>
      <c r="H106">
        <v>40</v>
      </c>
      <c r="I106" s="2">
        <f t="shared" si="1"/>
        <v>766.4381847590563</v>
      </c>
    </row>
    <row r="107" spans="1:9" x14ac:dyDescent="0.35">
      <c r="A107" t="s">
        <v>323</v>
      </c>
      <c r="B107" t="s">
        <v>346</v>
      </c>
      <c r="C107" s="37">
        <v>390060460</v>
      </c>
      <c r="D107" s="38">
        <v>37077.680837427899</v>
      </c>
      <c r="E107" s="39" t="s">
        <v>180</v>
      </c>
      <c r="F107" s="17">
        <v>60714</v>
      </c>
      <c r="G107" s="2">
        <v>21.122989593188269</v>
      </c>
      <c r="H107" s="40">
        <v>38.5</v>
      </c>
      <c r="I107" s="2">
        <f t="shared" si="1"/>
        <v>813.23509933774835</v>
      </c>
    </row>
    <row r="108" spans="1:9" x14ac:dyDescent="0.35">
      <c r="A108" t="s">
        <v>347</v>
      </c>
      <c r="B108" t="s">
        <v>348</v>
      </c>
      <c r="C108" s="37">
        <v>367731084</v>
      </c>
      <c r="D108" s="38">
        <v>37918.502365184482</v>
      </c>
      <c r="E108" s="39" t="s">
        <v>166</v>
      </c>
      <c r="F108" s="17">
        <v>60626</v>
      </c>
      <c r="G108" s="2">
        <v>12.538346507156591</v>
      </c>
      <c r="H108" s="40">
        <v>37.25</v>
      </c>
      <c r="I108" s="2">
        <f t="shared" si="1"/>
        <v>467.05340739158299</v>
      </c>
    </row>
    <row r="109" spans="1:9" x14ac:dyDescent="0.35">
      <c r="A109" t="s">
        <v>349</v>
      </c>
      <c r="B109" t="s">
        <v>350</v>
      </c>
      <c r="C109" s="37">
        <v>351352817</v>
      </c>
      <c r="D109" s="38">
        <v>36928.988799707025</v>
      </c>
      <c r="E109" s="39" t="s">
        <v>166</v>
      </c>
      <c r="F109" s="17">
        <v>60613</v>
      </c>
      <c r="G109" s="2">
        <v>14.916043580431532</v>
      </c>
      <c r="H109" s="40">
        <v>38</v>
      </c>
      <c r="I109" s="2">
        <f t="shared" si="1"/>
        <v>566.80965605639824</v>
      </c>
    </row>
    <row r="110" spans="1:9" x14ac:dyDescent="0.35">
      <c r="A110" t="s">
        <v>351</v>
      </c>
      <c r="B110" t="s">
        <v>352</v>
      </c>
      <c r="C110" s="37">
        <v>315524087</v>
      </c>
      <c r="D110" s="38">
        <v>37655.169347209085</v>
      </c>
      <c r="E110" s="39" t="s">
        <v>163</v>
      </c>
      <c r="F110" s="17">
        <v>60540</v>
      </c>
      <c r="G110" s="2">
        <v>13.558702352977081</v>
      </c>
      <c r="H110" s="40">
        <v>32.5</v>
      </c>
      <c r="I110" s="2">
        <f t="shared" si="1"/>
        <v>440.65782647175513</v>
      </c>
    </row>
    <row r="111" spans="1:9" x14ac:dyDescent="0.35">
      <c r="A111" t="s">
        <v>344</v>
      </c>
      <c r="B111" t="s">
        <v>353</v>
      </c>
      <c r="C111" s="37">
        <v>205209848</v>
      </c>
      <c r="D111" s="38">
        <v>37947.253364665667</v>
      </c>
      <c r="E111" s="39" t="s">
        <v>175</v>
      </c>
      <c r="F111" s="17">
        <v>60540</v>
      </c>
      <c r="G111" s="2">
        <v>19.237495040742211</v>
      </c>
      <c r="H111">
        <v>40</v>
      </c>
      <c r="I111" s="2">
        <f t="shared" si="1"/>
        <v>769.49980162968836</v>
      </c>
    </row>
    <row r="112" spans="1:9" x14ac:dyDescent="0.35">
      <c r="A112" t="s">
        <v>354</v>
      </c>
      <c r="B112" t="s">
        <v>355</v>
      </c>
      <c r="C112" s="37">
        <v>146278606</v>
      </c>
      <c r="D112" s="38">
        <v>36388.673299356058</v>
      </c>
      <c r="E112" s="39" t="s">
        <v>180</v>
      </c>
      <c r="F112" s="17">
        <v>60159</v>
      </c>
      <c r="G112" s="2">
        <v>19.884243293557542</v>
      </c>
      <c r="H112" s="40">
        <v>22.25</v>
      </c>
      <c r="I112" s="2">
        <f t="shared" si="1"/>
        <v>442.42441328165529</v>
      </c>
    </row>
    <row r="113" spans="1:9" x14ac:dyDescent="0.35">
      <c r="A113" t="s">
        <v>233</v>
      </c>
      <c r="B113" t="s">
        <v>356</v>
      </c>
      <c r="C113" s="37">
        <v>371362786</v>
      </c>
      <c r="D113" s="38">
        <v>37099.53450117496</v>
      </c>
      <c r="E113" s="39" t="s">
        <v>166</v>
      </c>
      <c r="F113" s="17">
        <v>60540</v>
      </c>
      <c r="G113" s="2">
        <v>13.596881008331554</v>
      </c>
      <c r="H113" s="40">
        <v>19.5</v>
      </c>
      <c r="I113" s="2">
        <f t="shared" si="1"/>
        <v>265.13917966246532</v>
      </c>
    </row>
    <row r="114" spans="1:9" x14ac:dyDescent="0.35">
      <c r="A114" t="s">
        <v>357</v>
      </c>
      <c r="B114" t="s">
        <v>358</v>
      </c>
      <c r="C114" s="37">
        <v>274853087</v>
      </c>
      <c r="D114" s="38">
        <v>37276.39671010468</v>
      </c>
      <c r="E114" s="39" t="s">
        <v>166</v>
      </c>
      <c r="F114" s="17">
        <v>60614</v>
      </c>
      <c r="G114" s="2">
        <v>12.800256355479599</v>
      </c>
      <c r="H114" s="40">
        <v>33</v>
      </c>
      <c r="I114" s="2">
        <f t="shared" si="1"/>
        <v>422.40845973082673</v>
      </c>
    </row>
    <row r="115" spans="1:9" x14ac:dyDescent="0.35">
      <c r="A115" t="s">
        <v>359</v>
      </c>
      <c r="B115" t="s">
        <v>360</v>
      </c>
      <c r="C115" s="37">
        <v>182849953</v>
      </c>
      <c r="D115" s="38">
        <v>36604.52360606708</v>
      </c>
      <c r="E115" s="39" t="s">
        <v>166</v>
      </c>
      <c r="F115" s="17">
        <v>60159</v>
      </c>
      <c r="G115" s="2">
        <v>13.480452894680624</v>
      </c>
      <c r="H115" s="40">
        <v>21.5</v>
      </c>
      <c r="I115" s="2">
        <f t="shared" si="1"/>
        <v>289.82973723563344</v>
      </c>
    </row>
  </sheetData>
  <mergeCells count="1">
    <mergeCell ref="A1:I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9" sqref="B9"/>
    </sheetView>
  </sheetViews>
  <sheetFormatPr defaultRowHeight="14.5" x14ac:dyDescent="0.35"/>
  <cols>
    <col min="2" max="6" width="12.54296875" customWidth="1"/>
    <col min="7" max="7" width="12.1796875" customWidth="1"/>
    <col min="9" max="9" width="10.1796875" customWidth="1"/>
    <col min="10" max="11" width="11.1796875" customWidth="1"/>
    <col min="12" max="12" width="10.1796875" customWidth="1"/>
    <col min="13" max="13" width="11.1796875" customWidth="1"/>
  </cols>
  <sheetData>
    <row r="1" spans="1:13" x14ac:dyDescent="0.35">
      <c r="B1" t="s">
        <v>361</v>
      </c>
    </row>
    <row r="3" spans="1:13" x14ac:dyDescent="0.35">
      <c r="B3" s="41"/>
      <c r="C3" s="41"/>
      <c r="D3" s="41"/>
      <c r="E3" s="41"/>
      <c r="F3" s="41"/>
      <c r="G3" s="41"/>
      <c r="H3" s="42"/>
      <c r="I3" s="41" t="s">
        <v>362</v>
      </c>
    </row>
    <row r="4" spans="1:13" ht="15" thickBot="1" x14ac:dyDescent="0.4">
      <c r="B4" s="43" t="s">
        <v>363</v>
      </c>
      <c r="C4" s="43" t="s">
        <v>364</v>
      </c>
      <c r="D4" s="43" t="s">
        <v>365</v>
      </c>
      <c r="E4" s="43" t="s">
        <v>366</v>
      </c>
      <c r="F4" s="43" t="s">
        <v>104</v>
      </c>
      <c r="G4" s="44"/>
      <c r="H4" s="41"/>
      <c r="I4" s="43" t="s">
        <v>100</v>
      </c>
      <c r="J4" s="43" t="s">
        <v>101</v>
      </c>
      <c r="K4" s="43" t="s">
        <v>102</v>
      </c>
      <c r="L4" s="43" t="s">
        <v>103</v>
      </c>
      <c r="M4" s="9" t="s">
        <v>104</v>
      </c>
    </row>
    <row r="5" spans="1:13" x14ac:dyDescent="0.35">
      <c r="A5" t="s">
        <v>367</v>
      </c>
      <c r="B5" s="2">
        <v>70791.429599999901</v>
      </c>
      <c r="C5" s="2">
        <v>251973.81</v>
      </c>
      <c r="D5" s="2">
        <v>203088.61</v>
      </c>
      <c r="E5" s="2">
        <v>102389.06</v>
      </c>
      <c r="F5" s="2">
        <f>SUM(B5:E5)</f>
        <v>628242.9095999999</v>
      </c>
      <c r="G5" s="2"/>
      <c r="H5" t="s">
        <v>367</v>
      </c>
      <c r="I5" s="2"/>
      <c r="J5" s="2"/>
      <c r="K5" s="2"/>
      <c r="L5" s="2"/>
      <c r="M5" s="7">
        <f>SUM(I5:L5)</f>
        <v>0</v>
      </c>
    </row>
    <row r="6" spans="1:13" x14ac:dyDescent="0.35">
      <c r="A6" t="s">
        <v>368</v>
      </c>
      <c r="B6" s="2">
        <v>45962.267999999865</v>
      </c>
      <c r="C6" s="2">
        <v>186253.46</v>
      </c>
      <c r="D6" s="2">
        <v>175892.77</v>
      </c>
      <c r="E6" s="2">
        <v>97485.33</v>
      </c>
      <c r="F6" s="2">
        <f t="shared" ref="F6:F10" si="0">SUM(B6:E6)</f>
        <v>505593.82799999986</v>
      </c>
      <c r="G6" s="2"/>
      <c r="H6" t="s">
        <v>368</v>
      </c>
      <c r="I6" s="2"/>
      <c r="J6" s="2"/>
      <c r="K6" s="2"/>
      <c r="L6" s="2"/>
      <c r="M6" s="7">
        <f t="shared" ref="M6:M10" si="1">SUM(I6:L6)</f>
        <v>0</v>
      </c>
    </row>
    <row r="7" spans="1:13" x14ac:dyDescent="0.35">
      <c r="A7" t="s">
        <v>369</v>
      </c>
      <c r="B7" s="2">
        <v>80289.147999999957</v>
      </c>
      <c r="C7" s="2">
        <v>102665.87</v>
      </c>
      <c r="D7" s="2">
        <v>210012.92</v>
      </c>
      <c r="E7" s="2">
        <v>83398.36</v>
      </c>
      <c r="F7" s="2">
        <f t="shared" si="0"/>
        <v>476366.29799999995</v>
      </c>
      <c r="G7" s="2"/>
      <c r="H7" t="s">
        <v>369</v>
      </c>
      <c r="I7" s="2"/>
      <c r="J7" s="2"/>
      <c r="K7" s="2"/>
      <c r="L7" s="2"/>
      <c r="M7" s="7">
        <f t="shared" si="1"/>
        <v>0</v>
      </c>
    </row>
    <row r="8" spans="1:13" x14ac:dyDescent="0.35">
      <c r="A8" t="s">
        <v>370</v>
      </c>
      <c r="B8" s="2">
        <v>100724.72199999995</v>
      </c>
      <c r="C8" s="2">
        <v>165215.10999999999</v>
      </c>
      <c r="D8" s="2">
        <v>160580.37</v>
      </c>
      <c r="E8" s="2">
        <v>110641.99</v>
      </c>
      <c r="F8" s="2">
        <f t="shared" si="0"/>
        <v>537162.19199999992</v>
      </c>
      <c r="G8" s="2"/>
      <c r="H8" t="s">
        <v>370</v>
      </c>
      <c r="I8" s="2"/>
      <c r="J8" s="2"/>
      <c r="K8" s="2"/>
      <c r="L8" s="2"/>
      <c r="M8" s="7">
        <f t="shared" si="1"/>
        <v>0</v>
      </c>
    </row>
    <row r="9" spans="1:13" x14ac:dyDescent="0.35">
      <c r="A9" t="s">
        <v>371</v>
      </c>
      <c r="B9" s="2">
        <v>95872.40599999993</v>
      </c>
      <c r="C9" s="2">
        <v>236125.84</v>
      </c>
      <c r="D9" s="2">
        <v>180365.25</v>
      </c>
      <c r="E9" s="2">
        <v>143985.15</v>
      </c>
      <c r="F9" s="2">
        <f t="shared" si="0"/>
        <v>656348.64599999995</v>
      </c>
      <c r="G9" s="2"/>
      <c r="H9" t="s">
        <v>371</v>
      </c>
      <c r="I9" s="2"/>
      <c r="J9" s="2"/>
      <c r="K9" s="2"/>
      <c r="L9" s="2"/>
      <c r="M9" s="7">
        <f t="shared" si="1"/>
        <v>0</v>
      </c>
    </row>
    <row r="10" spans="1:13" x14ac:dyDescent="0.35">
      <c r="B10" s="2">
        <v>114264.06</v>
      </c>
      <c r="C10" s="2">
        <v>229568.19</v>
      </c>
      <c r="D10" s="2">
        <v>222870.58</v>
      </c>
      <c r="E10" s="2">
        <v>100110.55</v>
      </c>
      <c r="F10" s="2">
        <f t="shared" si="0"/>
        <v>666813.38</v>
      </c>
      <c r="G10" s="2"/>
      <c r="H10" s="2"/>
      <c r="I10" s="2"/>
      <c r="J10" s="2"/>
      <c r="K10" s="2"/>
      <c r="L10" s="2"/>
      <c r="M10" s="7">
        <f t="shared" si="1"/>
        <v>0</v>
      </c>
    </row>
    <row r="14" spans="1:13" x14ac:dyDescent="0.35">
      <c r="I14" t="s">
        <v>372</v>
      </c>
    </row>
    <row r="15" spans="1:13" x14ac:dyDescent="0.35">
      <c r="I15" t="s">
        <v>373</v>
      </c>
    </row>
    <row r="16" spans="1:13" x14ac:dyDescent="0.35">
      <c r="I16" s="3"/>
    </row>
    <row r="17" spans="9:9" x14ac:dyDescent="0.35">
      <c r="I17" t="s">
        <v>374</v>
      </c>
    </row>
    <row r="18" spans="9:9" x14ac:dyDescent="0.35">
      <c r="I18" t="s">
        <v>375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9" sqref="B9"/>
    </sheetView>
  </sheetViews>
  <sheetFormatPr defaultRowHeight="14.5" x14ac:dyDescent="0.35"/>
  <cols>
    <col min="1" max="2" width="9.1796875" style="16"/>
    <col min="6" max="6" width="9.1796875" style="16"/>
  </cols>
  <sheetData>
    <row r="1" spans="1:9" ht="15" thickBot="1" x14ac:dyDescent="0.4">
      <c r="A1" s="45" t="s">
        <v>85</v>
      </c>
      <c r="B1" s="45" t="s">
        <v>376</v>
      </c>
      <c r="C1" s="45" t="s">
        <v>377</v>
      </c>
      <c r="D1" s="45" t="s">
        <v>378</v>
      </c>
      <c r="E1" s="45" t="s">
        <v>379</v>
      </c>
      <c r="F1" s="45" t="s">
        <v>380</v>
      </c>
      <c r="H1" s="45" t="s">
        <v>381</v>
      </c>
      <c r="I1" s="45" t="s">
        <v>382</v>
      </c>
    </row>
    <row r="2" spans="1:9" ht="15.5" x14ac:dyDescent="0.35">
      <c r="A2" s="46" t="s">
        <v>237</v>
      </c>
      <c r="B2" s="16">
        <v>97</v>
      </c>
      <c r="C2">
        <v>98</v>
      </c>
      <c r="D2">
        <v>84</v>
      </c>
      <c r="E2" s="6">
        <f>AVERAGE(B2:D2)</f>
        <v>93</v>
      </c>
      <c r="F2" t="str">
        <f>VLOOKUP(E2,$H$2:$I$6,2)</f>
        <v>A</v>
      </c>
      <c r="H2" s="16">
        <v>0</v>
      </c>
      <c r="I2" s="16" t="s">
        <v>383</v>
      </c>
    </row>
    <row r="3" spans="1:9" ht="15.5" x14ac:dyDescent="0.35">
      <c r="A3" s="46" t="s">
        <v>167</v>
      </c>
      <c r="B3" s="16">
        <v>87</v>
      </c>
      <c r="C3">
        <v>73</v>
      </c>
      <c r="D3">
        <v>55</v>
      </c>
      <c r="E3" s="6">
        <f t="shared" ref="E3:E23" si="0">AVERAGE(B3:D3)</f>
        <v>71.666666666666671</v>
      </c>
      <c r="F3" t="str">
        <f t="shared" ref="F3:F23" si="1">VLOOKUP(E3,$H$2:$I$6,2)</f>
        <v>C</v>
      </c>
      <c r="H3" s="16">
        <v>60</v>
      </c>
      <c r="I3" s="16" t="s">
        <v>384</v>
      </c>
    </row>
    <row r="4" spans="1:9" ht="15.5" x14ac:dyDescent="0.35">
      <c r="A4" s="46" t="s">
        <v>276</v>
      </c>
      <c r="B4" s="16">
        <v>70</v>
      </c>
      <c r="C4">
        <v>73</v>
      </c>
      <c r="D4">
        <v>62</v>
      </c>
      <c r="E4" s="6">
        <f t="shared" si="0"/>
        <v>68.333333333333329</v>
      </c>
      <c r="F4" t="str">
        <f t="shared" si="1"/>
        <v>D</v>
      </c>
      <c r="H4" s="16">
        <v>70</v>
      </c>
      <c r="I4" s="16" t="s">
        <v>385</v>
      </c>
    </row>
    <row r="5" spans="1:9" ht="15.5" x14ac:dyDescent="0.35">
      <c r="A5" s="46" t="s">
        <v>86</v>
      </c>
      <c r="B5" s="16">
        <v>92</v>
      </c>
      <c r="C5">
        <v>75</v>
      </c>
      <c r="D5">
        <v>54</v>
      </c>
      <c r="E5" s="6">
        <f t="shared" si="0"/>
        <v>73.666666666666671</v>
      </c>
      <c r="F5" t="str">
        <f t="shared" si="1"/>
        <v>C</v>
      </c>
      <c r="H5" s="16">
        <v>80</v>
      </c>
      <c r="I5" s="16" t="s">
        <v>386</v>
      </c>
    </row>
    <row r="6" spans="1:9" ht="15.5" x14ac:dyDescent="0.35">
      <c r="A6" s="46" t="s">
        <v>249</v>
      </c>
      <c r="B6" s="16">
        <v>74</v>
      </c>
      <c r="C6">
        <v>85</v>
      </c>
      <c r="D6">
        <v>53</v>
      </c>
      <c r="E6" s="6">
        <f t="shared" si="0"/>
        <v>70.666666666666671</v>
      </c>
      <c r="F6" t="str">
        <f t="shared" si="1"/>
        <v>C</v>
      </c>
      <c r="H6" s="16">
        <v>90</v>
      </c>
      <c r="I6" s="16" t="s">
        <v>139</v>
      </c>
    </row>
    <row r="7" spans="1:9" ht="15.5" x14ac:dyDescent="0.35">
      <c r="A7" s="46" t="s">
        <v>359</v>
      </c>
      <c r="B7" s="16">
        <v>50</v>
      </c>
      <c r="C7">
        <v>69</v>
      </c>
      <c r="D7">
        <v>54</v>
      </c>
      <c r="E7" s="6">
        <f t="shared" si="0"/>
        <v>57.666666666666664</v>
      </c>
      <c r="F7" t="str">
        <f t="shared" si="1"/>
        <v>F</v>
      </c>
    </row>
    <row r="8" spans="1:9" ht="15.5" x14ac:dyDescent="0.35">
      <c r="A8" s="46" t="s">
        <v>237</v>
      </c>
      <c r="B8" s="16">
        <v>38</v>
      </c>
      <c r="C8">
        <v>98</v>
      </c>
      <c r="D8">
        <v>62</v>
      </c>
      <c r="E8" s="6">
        <f t="shared" si="0"/>
        <v>66</v>
      </c>
      <c r="F8" t="str">
        <f t="shared" si="1"/>
        <v>D</v>
      </c>
    </row>
    <row r="9" spans="1:9" ht="15.5" x14ac:dyDescent="0.35">
      <c r="A9" s="46" t="s">
        <v>288</v>
      </c>
      <c r="B9" s="16">
        <v>93</v>
      </c>
      <c r="C9">
        <v>95</v>
      </c>
      <c r="D9">
        <v>45</v>
      </c>
      <c r="E9" s="6">
        <f t="shared" si="0"/>
        <v>77.666666666666671</v>
      </c>
      <c r="F9" t="str">
        <f t="shared" si="1"/>
        <v>C</v>
      </c>
    </row>
    <row r="10" spans="1:9" ht="15.5" x14ac:dyDescent="0.35">
      <c r="A10" s="46" t="s">
        <v>243</v>
      </c>
      <c r="B10" s="16">
        <v>50</v>
      </c>
      <c r="C10">
        <v>62</v>
      </c>
      <c r="D10">
        <v>55</v>
      </c>
      <c r="E10" s="6">
        <f t="shared" si="0"/>
        <v>55.666666666666664</v>
      </c>
      <c r="F10" t="str">
        <f t="shared" si="1"/>
        <v>F</v>
      </c>
    </row>
    <row r="11" spans="1:9" ht="15.5" x14ac:dyDescent="0.35">
      <c r="A11" s="46" t="s">
        <v>354</v>
      </c>
      <c r="B11" s="16">
        <v>38</v>
      </c>
      <c r="C11">
        <v>99</v>
      </c>
      <c r="D11">
        <v>70</v>
      </c>
      <c r="E11" s="6">
        <f t="shared" si="0"/>
        <v>69</v>
      </c>
      <c r="F11" t="str">
        <f t="shared" si="1"/>
        <v>D</v>
      </c>
    </row>
    <row r="12" spans="1:9" ht="15.5" x14ac:dyDescent="0.35">
      <c r="A12" s="46" t="s">
        <v>267</v>
      </c>
      <c r="B12" s="16">
        <v>81</v>
      </c>
      <c r="C12">
        <v>89</v>
      </c>
      <c r="D12">
        <v>99</v>
      </c>
      <c r="E12" s="6">
        <f t="shared" si="0"/>
        <v>89.666666666666671</v>
      </c>
      <c r="F12" t="str">
        <f t="shared" si="1"/>
        <v>B</v>
      </c>
    </row>
    <row r="13" spans="1:9" ht="15.5" x14ac:dyDescent="0.35">
      <c r="A13" s="46" t="s">
        <v>219</v>
      </c>
      <c r="B13" s="16">
        <v>80</v>
      </c>
      <c r="C13">
        <v>94</v>
      </c>
      <c r="D13">
        <v>58</v>
      </c>
      <c r="E13" s="6">
        <f t="shared" si="0"/>
        <v>77.333333333333329</v>
      </c>
      <c r="F13" t="str">
        <f t="shared" si="1"/>
        <v>C</v>
      </c>
    </row>
    <row r="14" spans="1:9" ht="15.5" x14ac:dyDescent="0.35">
      <c r="A14" s="46" t="s">
        <v>290</v>
      </c>
      <c r="B14" s="16">
        <v>68</v>
      </c>
      <c r="C14">
        <v>95</v>
      </c>
      <c r="D14">
        <v>48</v>
      </c>
      <c r="E14" s="6">
        <f t="shared" si="0"/>
        <v>70.333333333333329</v>
      </c>
      <c r="F14" t="str">
        <f t="shared" si="1"/>
        <v>C</v>
      </c>
    </row>
    <row r="15" spans="1:9" ht="15.5" x14ac:dyDescent="0.35">
      <c r="A15" s="46" t="s">
        <v>161</v>
      </c>
      <c r="B15" s="16">
        <v>86</v>
      </c>
      <c r="C15">
        <v>90</v>
      </c>
      <c r="D15">
        <v>81</v>
      </c>
      <c r="E15" s="6">
        <f t="shared" si="0"/>
        <v>85.666666666666671</v>
      </c>
      <c r="F15" t="str">
        <f t="shared" si="1"/>
        <v>B</v>
      </c>
    </row>
    <row r="16" spans="1:9" ht="15.5" x14ac:dyDescent="0.35">
      <c r="A16" s="46" t="s">
        <v>278</v>
      </c>
      <c r="B16" s="16">
        <v>40</v>
      </c>
      <c r="C16">
        <v>89</v>
      </c>
      <c r="D16">
        <v>75</v>
      </c>
      <c r="E16" s="6">
        <f t="shared" si="0"/>
        <v>68</v>
      </c>
      <c r="F16" t="str">
        <f t="shared" si="1"/>
        <v>D</v>
      </c>
    </row>
    <row r="17" spans="1:6" ht="15.5" x14ac:dyDescent="0.35">
      <c r="A17" s="46" t="s">
        <v>283</v>
      </c>
      <c r="B17" s="16">
        <v>72</v>
      </c>
      <c r="C17">
        <v>63</v>
      </c>
      <c r="D17">
        <v>84</v>
      </c>
      <c r="E17" s="6">
        <f t="shared" si="0"/>
        <v>73</v>
      </c>
      <c r="F17" t="str">
        <f t="shared" si="1"/>
        <v>C</v>
      </c>
    </row>
    <row r="18" spans="1:6" ht="15.5" x14ac:dyDescent="0.35">
      <c r="A18" s="46" t="s">
        <v>316</v>
      </c>
      <c r="B18" s="16">
        <v>69</v>
      </c>
      <c r="C18">
        <v>75</v>
      </c>
      <c r="D18">
        <v>69</v>
      </c>
      <c r="E18" s="6">
        <f t="shared" si="0"/>
        <v>71</v>
      </c>
      <c r="F18" t="str">
        <f t="shared" si="1"/>
        <v>C</v>
      </c>
    </row>
    <row r="19" spans="1:6" ht="15.5" x14ac:dyDescent="0.35">
      <c r="A19" s="46" t="s">
        <v>237</v>
      </c>
      <c r="B19" s="16">
        <v>87</v>
      </c>
      <c r="C19">
        <v>92</v>
      </c>
      <c r="D19">
        <v>56</v>
      </c>
      <c r="E19" s="6">
        <f t="shared" si="0"/>
        <v>78.333333333333329</v>
      </c>
      <c r="F19" t="str">
        <f t="shared" si="1"/>
        <v>C</v>
      </c>
    </row>
    <row r="20" spans="1:6" ht="15.5" x14ac:dyDescent="0.35">
      <c r="A20" s="46" t="s">
        <v>233</v>
      </c>
      <c r="B20" s="16">
        <v>85</v>
      </c>
      <c r="C20">
        <v>96</v>
      </c>
      <c r="D20">
        <v>61</v>
      </c>
      <c r="E20" s="6">
        <f t="shared" si="0"/>
        <v>80.666666666666671</v>
      </c>
      <c r="F20" t="str">
        <f t="shared" si="1"/>
        <v>B</v>
      </c>
    </row>
    <row r="21" spans="1:6" ht="15.5" x14ac:dyDescent="0.35">
      <c r="A21" s="46" t="s">
        <v>176</v>
      </c>
      <c r="B21" s="16">
        <v>93</v>
      </c>
      <c r="C21">
        <v>82</v>
      </c>
      <c r="D21">
        <v>57</v>
      </c>
      <c r="E21" s="6">
        <f t="shared" si="0"/>
        <v>77.333333333333329</v>
      </c>
      <c r="F21" t="str">
        <f t="shared" si="1"/>
        <v>C</v>
      </c>
    </row>
    <row r="22" spans="1:6" ht="15.5" x14ac:dyDescent="0.35">
      <c r="A22" s="46" t="s">
        <v>223</v>
      </c>
      <c r="B22" s="16">
        <v>75</v>
      </c>
      <c r="C22">
        <v>89</v>
      </c>
      <c r="D22">
        <v>66</v>
      </c>
      <c r="E22" s="6">
        <f t="shared" si="0"/>
        <v>76.666666666666671</v>
      </c>
      <c r="F22" t="str">
        <f t="shared" si="1"/>
        <v>C</v>
      </c>
    </row>
    <row r="23" spans="1:6" ht="15.5" x14ac:dyDescent="0.35">
      <c r="A23" s="46" t="s">
        <v>235</v>
      </c>
      <c r="B23" s="16">
        <v>95</v>
      </c>
      <c r="C23">
        <v>91</v>
      </c>
      <c r="D23">
        <v>65</v>
      </c>
      <c r="E23" s="6">
        <f t="shared" si="0"/>
        <v>83.666666666666671</v>
      </c>
      <c r="F23" t="str">
        <f t="shared" si="1"/>
        <v>B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F14" sqref="F14"/>
    </sheetView>
  </sheetViews>
  <sheetFormatPr defaultRowHeight="14.5" x14ac:dyDescent="0.35"/>
  <cols>
    <col min="1" max="2" width="9.1796875" style="16"/>
    <col min="6" max="6" width="9.1796875" style="16"/>
  </cols>
  <sheetData>
    <row r="1" spans="1:9" ht="15" thickBot="1" x14ac:dyDescent="0.4">
      <c r="A1" s="45" t="s">
        <v>387</v>
      </c>
      <c r="B1" s="45" t="s">
        <v>54</v>
      </c>
      <c r="C1" s="45" t="s">
        <v>67</v>
      </c>
      <c r="D1" s="45" t="s">
        <v>56</v>
      </c>
      <c r="E1" s="45" t="s">
        <v>388</v>
      </c>
      <c r="F1" s="45" t="s">
        <v>389</v>
      </c>
      <c r="H1" s="45" t="s">
        <v>381</v>
      </c>
      <c r="I1" s="45" t="s">
        <v>382</v>
      </c>
    </row>
    <row r="2" spans="1:9" ht="15.5" x14ac:dyDescent="0.35">
      <c r="A2" s="46" t="s">
        <v>237</v>
      </c>
      <c r="B2" s="16">
        <v>1000</v>
      </c>
      <c r="C2">
        <v>1100</v>
      </c>
      <c r="D2">
        <v>1080</v>
      </c>
      <c r="E2" s="6">
        <f>AVERAGE(B2:D2)</f>
        <v>1060</v>
      </c>
      <c r="F2"/>
      <c r="H2" s="16">
        <v>0</v>
      </c>
      <c r="I2" s="16">
        <v>1</v>
      </c>
    </row>
    <row r="3" spans="1:9" ht="15.5" x14ac:dyDescent="0.35">
      <c r="A3" s="46" t="s">
        <v>167</v>
      </c>
      <c r="B3" s="16">
        <v>900</v>
      </c>
      <c r="C3">
        <v>880</v>
      </c>
      <c r="D3">
        <v>1070</v>
      </c>
      <c r="E3" s="6">
        <f t="shared" ref="E3:E23" si="0">AVERAGE(B3:D3)</f>
        <v>950</v>
      </c>
      <c r="F3"/>
      <c r="H3" s="16">
        <v>400</v>
      </c>
      <c r="I3" s="16">
        <v>2</v>
      </c>
    </row>
    <row r="4" spans="1:9" ht="15.5" x14ac:dyDescent="0.35">
      <c r="A4" s="46" t="s">
        <v>276</v>
      </c>
      <c r="B4" s="16">
        <f>B2-25</f>
        <v>975</v>
      </c>
      <c r="C4" s="16">
        <f t="shared" ref="C4:D4" si="1">C2-25</f>
        <v>1075</v>
      </c>
      <c r="D4" s="16">
        <f t="shared" si="1"/>
        <v>1055</v>
      </c>
      <c r="E4" s="6">
        <f t="shared" si="0"/>
        <v>1035</v>
      </c>
      <c r="F4"/>
      <c r="H4" s="16">
        <v>600</v>
      </c>
      <c r="I4" s="16">
        <v>3</v>
      </c>
    </row>
    <row r="5" spans="1:9" ht="15.5" x14ac:dyDescent="0.35">
      <c r="A5" s="46" t="s">
        <v>86</v>
      </c>
      <c r="B5" s="16">
        <f>B4+30</f>
        <v>1005</v>
      </c>
      <c r="C5" s="16">
        <f t="shared" ref="C5:D5" si="2">C4+30</f>
        <v>1105</v>
      </c>
      <c r="D5" s="16">
        <f t="shared" si="2"/>
        <v>1085</v>
      </c>
      <c r="E5" s="6">
        <f t="shared" si="0"/>
        <v>1065</v>
      </c>
      <c r="F5"/>
      <c r="H5" s="16">
        <v>1000</v>
      </c>
      <c r="I5" s="16">
        <v>4</v>
      </c>
    </row>
    <row r="6" spans="1:9" ht="15.5" x14ac:dyDescent="0.35">
      <c r="A6" s="46" t="s">
        <v>249</v>
      </c>
      <c r="B6" s="16">
        <v>500</v>
      </c>
      <c r="C6">
        <v>600</v>
      </c>
      <c r="D6">
        <v>800</v>
      </c>
      <c r="E6" s="6">
        <f t="shared" si="0"/>
        <v>633.33333333333337</v>
      </c>
      <c r="F6"/>
      <c r="H6" s="16"/>
      <c r="I6" s="16"/>
    </row>
    <row r="7" spans="1:9" ht="15.5" x14ac:dyDescent="0.35">
      <c r="A7" s="46" t="s">
        <v>359</v>
      </c>
      <c r="B7" s="16">
        <f>B2+10</f>
        <v>1010</v>
      </c>
      <c r="C7" s="16">
        <f t="shared" ref="C7:D7" si="3">C2+10</f>
        <v>1110</v>
      </c>
      <c r="D7" s="16">
        <f t="shared" si="3"/>
        <v>1090</v>
      </c>
      <c r="E7" s="6">
        <f t="shared" si="0"/>
        <v>1070</v>
      </c>
      <c r="F7"/>
    </row>
    <row r="8" spans="1:9" ht="15.5" x14ac:dyDescent="0.35">
      <c r="A8" s="46" t="s">
        <v>237</v>
      </c>
      <c r="B8" s="16">
        <f t="shared" ref="B8:D10" si="4">B3+10</f>
        <v>910</v>
      </c>
      <c r="C8" s="16">
        <f t="shared" si="4"/>
        <v>890</v>
      </c>
      <c r="D8" s="16">
        <f t="shared" si="4"/>
        <v>1080</v>
      </c>
      <c r="E8" s="6">
        <f t="shared" si="0"/>
        <v>960</v>
      </c>
      <c r="F8"/>
    </row>
    <row r="9" spans="1:9" ht="15.5" x14ac:dyDescent="0.35">
      <c r="A9" s="46" t="s">
        <v>288</v>
      </c>
      <c r="B9" s="16">
        <f t="shared" si="4"/>
        <v>985</v>
      </c>
      <c r="C9" s="16">
        <f t="shared" si="4"/>
        <v>1085</v>
      </c>
      <c r="D9" s="16">
        <f t="shared" si="4"/>
        <v>1065</v>
      </c>
      <c r="E9" s="6">
        <f t="shared" si="0"/>
        <v>1045</v>
      </c>
      <c r="F9"/>
    </row>
    <row r="10" spans="1:9" ht="15.5" x14ac:dyDescent="0.35">
      <c r="A10" s="46" t="s">
        <v>243</v>
      </c>
      <c r="B10" s="16">
        <f>B5+10</f>
        <v>1015</v>
      </c>
      <c r="C10" s="16">
        <f t="shared" si="4"/>
        <v>1115</v>
      </c>
      <c r="D10" s="16">
        <f t="shared" si="4"/>
        <v>1095</v>
      </c>
      <c r="E10" s="6">
        <f t="shared" si="0"/>
        <v>1075</v>
      </c>
      <c r="F10"/>
    </row>
    <row r="11" spans="1:9" ht="15.5" x14ac:dyDescent="0.35">
      <c r="A11" s="46" t="s">
        <v>354</v>
      </c>
      <c r="B11" s="16">
        <f t="shared" ref="B11:D19" si="5">B6+10</f>
        <v>510</v>
      </c>
      <c r="C11" s="16">
        <f t="shared" si="5"/>
        <v>610</v>
      </c>
      <c r="D11" s="16">
        <f t="shared" si="5"/>
        <v>810</v>
      </c>
      <c r="E11" s="6">
        <f t="shared" si="0"/>
        <v>643.33333333333337</v>
      </c>
      <c r="F11"/>
    </row>
    <row r="12" spans="1:9" ht="15.5" x14ac:dyDescent="0.35">
      <c r="A12" s="46" t="s">
        <v>267</v>
      </c>
      <c r="B12" s="16">
        <f t="shared" si="5"/>
        <v>1020</v>
      </c>
      <c r="C12" s="16">
        <f t="shared" si="5"/>
        <v>1120</v>
      </c>
      <c r="D12" s="16">
        <f t="shared" si="5"/>
        <v>1100</v>
      </c>
      <c r="E12" s="6">
        <f t="shared" si="0"/>
        <v>1080</v>
      </c>
      <c r="F12"/>
    </row>
    <row r="13" spans="1:9" ht="15.5" x14ac:dyDescent="0.35">
      <c r="A13" s="46" t="s">
        <v>219</v>
      </c>
      <c r="B13" s="16">
        <f t="shared" si="5"/>
        <v>920</v>
      </c>
      <c r="C13" s="16">
        <f t="shared" si="5"/>
        <v>900</v>
      </c>
      <c r="D13" s="16">
        <f t="shared" si="5"/>
        <v>1090</v>
      </c>
      <c r="E13" s="6">
        <f t="shared" si="0"/>
        <v>970</v>
      </c>
      <c r="F13"/>
    </row>
    <row r="14" spans="1:9" ht="15.5" x14ac:dyDescent="0.35">
      <c r="A14" s="46" t="s">
        <v>290</v>
      </c>
      <c r="B14" s="16">
        <f t="shared" si="5"/>
        <v>995</v>
      </c>
      <c r="C14" s="16">
        <f t="shared" si="5"/>
        <v>1095</v>
      </c>
      <c r="D14" s="16">
        <f t="shared" si="5"/>
        <v>1075</v>
      </c>
      <c r="E14" s="6">
        <f t="shared" si="0"/>
        <v>1055</v>
      </c>
      <c r="F14"/>
    </row>
    <row r="15" spans="1:9" ht="15.5" x14ac:dyDescent="0.35">
      <c r="A15" s="46" t="s">
        <v>161</v>
      </c>
      <c r="B15" s="16">
        <f t="shared" si="5"/>
        <v>1025</v>
      </c>
      <c r="C15" s="16">
        <f t="shared" si="5"/>
        <v>1125</v>
      </c>
      <c r="D15" s="16">
        <f t="shared" si="5"/>
        <v>1105</v>
      </c>
      <c r="E15" s="6">
        <f t="shared" si="0"/>
        <v>1085</v>
      </c>
      <c r="F15"/>
    </row>
    <row r="16" spans="1:9" ht="15.5" x14ac:dyDescent="0.35">
      <c r="A16" s="46" t="s">
        <v>278</v>
      </c>
      <c r="B16" s="16">
        <f t="shared" si="5"/>
        <v>520</v>
      </c>
      <c r="C16" s="16">
        <f t="shared" si="5"/>
        <v>620</v>
      </c>
      <c r="D16" s="16">
        <f t="shared" si="5"/>
        <v>820</v>
      </c>
      <c r="E16" s="6">
        <f t="shared" si="0"/>
        <v>653.33333333333337</v>
      </c>
      <c r="F16"/>
    </row>
    <row r="17" spans="1:6" ht="15.5" x14ac:dyDescent="0.35">
      <c r="A17" s="46" t="s">
        <v>283</v>
      </c>
      <c r="B17" s="16">
        <f t="shared" si="5"/>
        <v>1030</v>
      </c>
      <c r="C17" s="16">
        <f t="shared" si="5"/>
        <v>1130</v>
      </c>
      <c r="D17" s="16">
        <f t="shared" si="5"/>
        <v>1110</v>
      </c>
      <c r="E17" s="6">
        <f t="shared" si="0"/>
        <v>1090</v>
      </c>
      <c r="F17"/>
    </row>
    <row r="18" spans="1:6" ht="15.5" x14ac:dyDescent="0.35">
      <c r="A18" s="46" t="s">
        <v>316</v>
      </c>
      <c r="B18" s="16">
        <f t="shared" si="5"/>
        <v>930</v>
      </c>
      <c r="C18" s="16">
        <f t="shared" si="5"/>
        <v>910</v>
      </c>
      <c r="D18" s="16">
        <f t="shared" si="5"/>
        <v>1100</v>
      </c>
      <c r="E18" s="6">
        <f t="shared" si="0"/>
        <v>980</v>
      </c>
      <c r="F18"/>
    </row>
    <row r="19" spans="1:6" ht="15.5" x14ac:dyDescent="0.35">
      <c r="A19" s="46" t="s">
        <v>237</v>
      </c>
      <c r="B19" s="16">
        <f>B14+10</f>
        <v>1005</v>
      </c>
      <c r="C19" s="16">
        <f t="shared" si="5"/>
        <v>1105</v>
      </c>
      <c r="D19" s="16">
        <f t="shared" si="5"/>
        <v>1085</v>
      </c>
      <c r="E19" s="6">
        <f t="shared" si="0"/>
        <v>1065</v>
      </c>
      <c r="F19"/>
    </row>
    <row r="20" spans="1:6" ht="15.5" x14ac:dyDescent="0.35">
      <c r="A20" s="46" t="s">
        <v>233</v>
      </c>
      <c r="B20" s="16">
        <f t="shared" ref="B20:D22" si="6">B15+10</f>
        <v>1035</v>
      </c>
      <c r="C20" s="16">
        <f t="shared" si="6"/>
        <v>1135</v>
      </c>
      <c r="D20" s="16">
        <f t="shared" si="6"/>
        <v>1115</v>
      </c>
      <c r="E20" s="6">
        <f t="shared" si="0"/>
        <v>1095</v>
      </c>
      <c r="F20"/>
    </row>
    <row r="21" spans="1:6" ht="15.5" x14ac:dyDescent="0.35">
      <c r="A21" s="46" t="s">
        <v>176</v>
      </c>
      <c r="B21" s="16">
        <f>B16+10</f>
        <v>530</v>
      </c>
      <c r="C21" s="16">
        <f t="shared" si="6"/>
        <v>630</v>
      </c>
      <c r="D21" s="16">
        <f t="shared" si="6"/>
        <v>830</v>
      </c>
      <c r="E21" s="6">
        <f t="shared" si="0"/>
        <v>663.33333333333337</v>
      </c>
      <c r="F21"/>
    </row>
    <row r="22" spans="1:6" ht="15.5" x14ac:dyDescent="0.35">
      <c r="A22" s="46" t="s">
        <v>223</v>
      </c>
      <c r="B22" s="16">
        <f>B17+10</f>
        <v>1040</v>
      </c>
      <c r="C22" s="16">
        <f t="shared" si="6"/>
        <v>1140</v>
      </c>
      <c r="D22" s="16">
        <f t="shared" si="6"/>
        <v>1120</v>
      </c>
      <c r="E22" s="6">
        <f t="shared" si="0"/>
        <v>1100</v>
      </c>
      <c r="F22"/>
    </row>
    <row r="23" spans="1:6" ht="15.5" x14ac:dyDescent="0.35">
      <c r="A23" s="46" t="s">
        <v>235</v>
      </c>
      <c r="B23" s="16">
        <f t="shared" ref="B23:D23" si="7">B18+10</f>
        <v>940</v>
      </c>
      <c r="C23" s="16">
        <f t="shared" si="7"/>
        <v>920</v>
      </c>
      <c r="D23" s="16">
        <f t="shared" si="7"/>
        <v>1110</v>
      </c>
      <c r="E23" s="6">
        <f t="shared" si="0"/>
        <v>990</v>
      </c>
      <c r="F23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B9" sqref="B9"/>
    </sheetView>
  </sheetViews>
  <sheetFormatPr defaultRowHeight="14.5" x14ac:dyDescent="0.35"/>
  <cols>
    <col min="1" max="1" width="13.81640625" customWidth="1"/>
    <col min="2" max="2" width="9.1796875" style="2"/>
    <col min="3" max="3" width="35" customWidth="1"/>
    <col min="4" max="4" width="10.7265625" customWidth="1"/>
    <col min="5" max="5" width="10.7265625" style="2" customWidth="1"/>
    <col min="6" max="6" width="10.7265625" customWidth="1"/>
  </cols>
  <sheetData>
    <row r="1" spans="1:5" ht="15" thickBot="1" x14ac:dyDescent="0.4">
      <c r="A1" s="47" t="s">
        <v>390</v>
      </c>
      <c r="B1" s="48" t="s">
        <v>391</v>
      </c>
      <c r="C1" s="47" t="s">
        <v>392</v>
      </c>
      <c r="D1" s="47" t="s">
        <v>393</v>
      </c>
      <c r="E1" s="48" t="s">
        <v>104</v>
      </c>
    </row>
    <row r="2" spans="1:5" x14ac:dyDescent="0.35">
      <c r="A2" s="49" t="s">
        <v>394</v>
      </c>
      <c r="B2" s="2">
        <f>VLOOKUP(A2,Parts,2,0)</f>
        <v>2.4</v>
      </c>
      <c r="C2" t="str">
        <f>VLOOKUP(A2,Parts,3,0)</f>
        <v>Q-A/ TRANSISTOR</v>
      </c>
      <c r="D2">
        <v>10</v>
      </c>
      <c r="E2" s="2">
        <f>SUM(B2*D2)</f>
        <v>24</v>
      </c>
    </row>
    <row r="3" spans="1:5" x14ac:dyDescent="0.35">
      <c r="A3" s="49" t="s">
        <v>395</v>
      </c>
      <c r="B3" s="2">
        <f>VLOOKUP(A3,Parts,2,0)</f>
        <v>0.55000000000000004</v>
      </c>
      <c r="C3" t="str">
        <f>VLOOKUP(A3,vlookup_Parts!A:J,3)</f>
        <v xml:space="preserve">SILICON RED ORING # 118-127 </v>
      </c>
      <c r="D3">
        <v>100</v>
      </c>
      <c r="E3" s="2">
        <f>SUM(B3*D3)</f>
        <v>55.000000000000007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6"/>
  <sheetViews>
    <sheetView zoomScaleNormal="100" workbookViewId="0">
      <pane ySplit="1" topLeftCell="A2" activePane="bottomLeft" state="frozen"/>
      <selection activeCell="B9" sqref="B9"/>
      <selection pane="bottomLeft" activeCell="B9" sqref="B9"/>
    </sheetView>
  </sheetViews>
  <sheetFormatPr defaultRowHeight="14.5" x14ac:dyDescent="0.35"/>
  <cols>
    <col min="1" max="1" width="15.81640625" style="56" customWidth="1"/>
    <col min="2" max="2" width="12.54296875" style="56" customWidth="1"/>
    <col min="3" max="3" width="29.1796875" style="56" customWidth="1"/>
  </cols>
  <sheetData>
    <row r="1" spans="1:10" ht="15" thickBot="1" x14ac:dyDescent="0.4">
      <c r="A1" s="47" t="s">
        <v>390</v>
      </c>
      <c r="B1" s="47" t="s">
        <v>391</v>
      </c>
      <c r="C1" s="47" t="s">
        <v>396</v>
      </c>
      <c r="D1" s="47">
        <v>60613</v>
      </c>
      <c r="E1" s="47">
        <v>60614</v>
      </c>
      <c r="F1" s="47">
        <v>60626</v>
      </c>
      <c r="G1" s="47">
        <v>60714</v>
      </c>
      <c r="H1" s="47">
        <v>60540</v>
      </c>
      <c r="I1" s="47">
        <v>60159</v>
      </c>
      <c r="J1" s="47" t="s">
        <v>104</v>
      </c>
    </row>
    <row r="2" spans="1:10" x14ac:dyDescent="0.35">
      <c r="A2" s="49" t="s">
        <v>397</v>
      </c>
      <c r="B2" s="50">
        <v>3.05</v>
      </c>
      <c r="C2" s="49" t="s">
        <v>398</v>
      </c>
      <c r="D2" s="51">
        <v>321</v>
      </c>
      <c r="E2" s="51">
        <v>158</v>
      </c>
      <c r="F2" s="51">
        <v>52</v>
      </c>
      <c r="G2" s="51">
        <v>217</v>
      </c>
      <c r="H2" s="51">
        <v>250</v>
      </c>
      <c r="I2" s="51">
        <v>91</v>
      </c>
      <c r="J2" s="6">
        <f t="shared" ref="J2:J65" si="0">SUM(D2:I2)</f>
        <v>1089</v>
      </c>
    </row>
    <row r="3" spans="1:10" x14ac:dyDescent="0.35">
      <c r="A3" s="49" t="s">
        <v>399</v>
      </c>
      <c r="B3" s="50">
        <v>0.63</v>
      </c>
      <c r="C3" s="49" t="s">
        <v>400</v>
      </c>
      <c r="D3">
        <v>181</v>
      </c>
      <c r="E3">
        <v>162</v>
      </c>
      <c r="F3">
        <v>46</v>
      </c>
      <c r="G3">
        <v>108</v>
      </c>
      <c r="H3">
        <v>97</v>
      </c>
      <c r="I3">
        <v>203</v>
      </c>
      <c r="J3" s="6">
        <f t="shared" si="0"/>
        <v>797</v>
      </c>
    </row>
    <row r="4" spans="1:10" x14ac:dyDescent="0.35">
      <c r="A4" s="49" t="s">
        <v>401</v>
      </c>
      <c r="B4" s="50">
        <v>2.76</v>
      </c>
      <c r="C4" s="49" t="s">
        <v>402</v>
      </c>
      <c r="D4">
        <v>35</v>
      </c>
      <c r="E4">
        <v>256</v>
      </c>
      <c r="F4">
        <v>324</v>
      </c>
      <c r="G4">
        <v>32</v>
      </c>
      <c r="H4">
        <v>249</v>
      </c>
      <c r="I4">
        <v>224</v>
      </c>
      <c r="J4" s="6">
        <f t="shared" si="0"/>
        <v>1120</v>
      </c>
    </row>
    <row r="5" spans="1:10" x14ac:dyDescent="0.35">
      <c r="A5" s="49" t="s">
        <v>403</v>
      </c>
      <c r="B5" s="50">
        <v>1.25</v>
      </c>
      <c r="C5" s="49" t="s">
        <v>404</v>
      </c>
      <c r="D5">
        <v>247</v>
      </c>
      <c r="E5">
        <v>207</v>
      </c>
      <c r="F5">
        <v>248</v>
      </c>
      <c r="G5">
        <v>162</v>
      </c>
      <c r="H5">
        <v>217</v>
      </c>
      <c r="I5">
        <v>56</v>
      </c>
      <c r="J5" s="6">
        <f t="shared" si="0"/>
        <v>1137</v>
      </c>
    </row>
    <row r="6" spans="1:10" x14ac:dyDescent="0.35">
      <c r="A6" s="49" t="s">
        <v>405</v>
      </c>
      <c r="B6" s="50">
        <v>1.95</v>
      </c>
      <c r="C6" s="49" t="s">
        <v>404</v>
      </c>
      <c r="D6">
        <v>122</v>
      </c>
      <c r="E6">
        <v>319</v>
      </c>
      <c r="F6">
        <v>150</v>
      </c>
      <c r="G6">
        <v>121</v>
      </c>
      <c r="H6">
        <v>161</v>
      </c>
      <c r="I6">
        <v>9</v>
      </c>
      <c r="J6" s="6">
        <f t="shared" si="0"/>
        <v>882</v>
      </c>
    </row>
    <row r="7" spans="1:10" x14ac:dyDescent="0.35">
      <c r="A7" s="49" t="s">
        <v>406</v>
      </c>
      <c r="B7" s="50">
        <v>3.02</v>
      </c>
      <c r="C7" s="49" t="s">
        <v>404</v>
      </c>
      <c r="D7">
        <v>17</v>
      </c>
      <c r="E7">
        <v>337</v>
      </c>
      <c r="F7">
        <v>298</v>
      </c>
      <c r="G7">
        <v>240</v>
      </c>
      <c r="H7">
        <v>2</v>
      </c>
      <c r="I7">
        <v>196</v>
      </c>
      <c r="J7" s="6">
        <f t="shared" si="0"/>
        <v>1090</v>
      </c>
    </row>
    <row r="8" spans="1:10" x14ac:dyDescent="0.35">
      <c r="A8" s="49" t="s">
        <v>407</v>
      </c>
      <c r="B8" s="50">
        <v>3.03</v>
      </c>
      <c r="C8" s="49" t="s">
        <v>404</v>
      </c>
      <c r="D8">
        <v>195</v>
      </c>
      <c r="E8">
        <v>211</v>
      </c>
      <c r="F8">
        <v>8</v>
      </c>
      <c r="G8">
        <v>0</v>
      </c>
      <c r="H8">
        <v>266</v>
      </c>
      <c r="I8">
        <v>340</v>
      </c>
      <c r="J8" s="6">
        <f t="shared" si="0"/>
        <v>1020</v>
      </c>
    </row>
    <row r="9" spans="1:10" x14ac:dyDescent="0.35">
      <c r="A9" s="49" t="s">
        <v>408</v>
      </c>
      <c r="B9" s="50">
        <v>3.48</v>
      </c>
      <c r="C9" s="49" t="s">
        <v>409</v>
      </c>
      <c r="D9">
        <v>227</v>
      </c>
      <c r="E9">
        <v>292</v>
      </c>
      <c r="F9">
        <v>323</v>
      </c>
      <c r="G9">
        <v>91</v>
      </c>
      <c r="H9">
        <v>264</v>
      </c>
      <c r="I9">
        <v>98</v>
      </c>
      <c r="J9" s="6">
        <f t="shared" si="0"/>
        <v>1295</v>
      </c>
    </row>
    <row r="10" spans="1:10" x14ac:dyDescent="0.35">
      <c r="A10" s="49" t="s">
        <v>410</v>
      </c>
      <c r="B10" s="50">
        <v>1</v>
      </c>
      <c r="C10" s="49" t="s">
        <v>404</v>
      </c>
      <c r="D10">
        <v>253</v>
      </c>
      <c r="E10">
        <v>191</v>
      </c>
      <c r="F10">
        <v>151</v>
      </c>
      <c r="G10">
        <v>337</v>
      </c>
      <c r="H10">
        <v>241</v>
      </c>
      <c r="I10">
        <v>351</v>
      </c>
      <c r="J10" s="6">
        <f t="shared" si="0"/>
        <v>1524</v>
      </c>
    </row>
    <row r="11" spans="1:10" x14ac:dyDescent="0.35">
      <c r="A11" s="49" t="s">
        <v>411</v>
      </c>
      <c r="B11" s="50">
        <v>0.5</v>
      </c>
      <c r="C11" s="49" t="s">
        <v>412</v>
      </c>
      <c r="D11">
        <v>36</v>
      </c>
      <c r="E11">
        <v>13</v>
      </c>
      <c r="F11">
        <v>138</v>
      </c>
      <c r="G11">
        <v>226</v>
      </c>
      <c r="H11">
        <v>113</v>
      </c>
      <c r="I11">
        <v>255</v>
      </c>
      <c r="J11" s="6">
        <f t="shared" si="0"/>
        <v>781</v>
      </c>
    </row>
    <row r="12" spans="1:10" x14ac:dyDescent="0.35">
      <c r="A12" s="49" t="s">
        <v>413</v>
      </c>
      <c r="B12" s="50">
        <v>4.0199999999999996</v>
      </c>
      <c r="C12" s="49" t="s">
        <v>414</v>
      </c>
      <c r="D12">
        <v>131</v>
      </c>
      <c r="E12">
        <v>200</v>
      </c>
      <c r="F12">
        <v>41</v>
      </c>
      <c r="G12">
        <v>91</v>
      </c>
      <c r="H12">
        <v>75</v>
      </c>
      <c r="I12">
        <v>73</v>
      </c>
      <c r="J12" s="6">
        <f t="shared" si="0"/>
        <v>611</v>
      </c>
    </row>
    <row r="13" spans="1:10" x14ac:dyDescent="0.35">
      <c r="A13" s="49" t="s">
        <v>415</v>
      </c>
      <c r="B13" s="50">
        <v>4</v>
      </c>
      <c r="C13" s="49" t="s">
        <v>404</v>
      </c>
      <c r="D13">
        <v>192</v>
      </c>
      <c r="E13">
        <v>193</v>
      </c>
      <c r="F13">
        <v>115</v>
      </c>
      <c r="G13">
        <v>303</v>
      </c>
      <c r="H13">
        <v>265</v>
      </c>
      <c r="I13">
        <v>224</v>
      </c>
      <c r="J13" s="6">
        <f t="shared" si="0"/>
        <v>1292</v>
      </c>
    </row>
    <row r="14" spans="1:10" x14ac:dyDescent="0.35">
      <c r="A14" s="49" t="s">
        <v>416</v>
      </c>
      <c r="B14" s="50">
        <v>0.85</v>
      </c>
      <c r="C14" s="49" t="s">
        <v>417</v>
      </c>
      <c r="D14">
        <v>328</v>
      </c>
      <c r="E14">
        <v>133</v>
      </c>
      <c r="F14">
        <v>61</v>
      </c>
      <c r="G14">
        <v>88</v>
      </c>
      <c r="H14">
        <v>202</v>
      </c>
      <c r="I14">
        <v>30</v>
      </c>
      <c r="J14" s="6">
        <f t="shared" si="0"/>
        <v>842</v>
      </c>
    </row>
    <row r="15" spans="1:10" x14ac:dyDescent="0.35">
      <c r="A15" s="49" t="s">
        <v>418</v>
      </c>
      <c r="B15" s="50">
        <v>0.04</v>
      </c>
      <c r="C15" s="49" t="s">
        <v>419</v>
      </c>
      <c r="D15">
        <v>13</v>
      </c>
      <c r="E15">
        <v>12</v>
      </c>
      <c r="F15">
        <v>152</v>
      </c>
      <c r="G15">
        <v>102</v>
      </c>
      <c r="H15">
        <v>156</v>
      </c>
      <c r="I15">
        <v>300</v>
      </c>
      <c r="J15" s="6">
        <f t="shared" si="0"/>
        <v>735</v>
      </c>
    </row>
    <row r="16" spans="1:10" x14ac:dyDescent="0.35">
      <c r="A16" s="49" t="s">
        <v>420</v>
      </c>
      <c r="B16" s="50">
        <v>1.41</v>
      </c>
      <c r="C16" s="49" t="s">
        <v>421</v>
      </c>
      <c r="D16">
        <v>57</v>
      </c>
      <c r="E16">
        <v>93</v>
      </c>
      <c r="F16">
        <v>319</v>
      </c>
      <c r="G16">
        <v>345</v>
      </c>
      <c r="H16">
        <v>31</v>
      </c>
      <c r="I16">
        <v>74</v>
      </c>
      <c r="J16" s="6">
        <f t="shared" si="0"/>
        <v>919</v>
      </c>
    </row>
    <row r="17" spans="1:10" x14ac:dyDescent="0.35">
      <c r="A17" s="49" t="s">
        <v>422</v>
      </c>
      <c r="B17" s="50">
        <v>0.5</v>
      </c>
      <c r="C17" s="49" t="s">
        <v>423</v>
      </c>
      <c r="D17">
        <v>107</v>
      </c>
      <c r="E17">
        <v>318</v>
      </c>
      <c r="F17">
        <v>163</v>
      </c>
      <c r="G17">
        <v>114</v>
      </c>
      <c r="H17">
        <v>121</v>
      </c>
      <c r="I17">
        <v>249</v>
      </c>
      <c r="J17" s="6">
        <f t="shared" si="0"/>
        <v>1072</v>
      </c>
    </row>
    <row r="18" spans="1:10" x14ac:dyDescent="0.35">
      <c r="A18" s="49" t="s">
        <v>424</v>
      </c>
      <c r="B18" s="50">
        <v>0.46</v>
      </c>
      <c r="C18" s="49" t="s">
        <v>425</v>
      </c>
      <c r="D18">
        <v>174</v>
      </c>
      <c r="E18">
        <v>164</v>
      </c>
      <c r="F18">
        <v>116</v>
      </c>
      <c r="G18">
        <v>286</v>
      </c>
      <c r="H18">
        <v>270</v>
      </c>
      <c r="I18">
        <v>7</v>
      </c>
      <c r="J18" s="6">
        <f t="shared" si="0"/>
        <v>1017</v>
      </c>
    </row>
    <row r="19" spans="1:10" x14ac:dyDescent="0.35">
      <c r="A19" s="49" t="s">
        <v>426</v>
      </c>
      <c r="B19" s="50">
        <v>0.53</v>
      </c>
      <c r="C19" s="49" t="s">
        <v>427</v>
      </c>
      <c r="D19">
        <v>201</v>
      </c>
      <c r="E19">
        <v>228</v>
      </c>
      <c r="F19">
        <v>70</v>
      </c>
      <c r="G19">
        <v>123</v>
      </c>
      <c r="H19">
        <v>323</v>
      </c>
      <c r="I19">
        <v>215</v>
      </c>
      <c r="J19" s="6">
        <f t="shared" si="0"/>
        <v>1160</v>
      </c>
    </row>
    <row r="20" spans="1:10" x14ac:dyDescent="0.35">
      <c r="A20" s="49" t="s">
        <v>428</v>
      </c>
      <c r="B20" s="50">
        <v>2.99</v>
      </c>
      <c r="C20" s="49" t="s">
        <v>429</v>
      </c>
      <c r="D20">
        <v>322</v>
      </c>
      <c r="E20">
        <v>29</v>
      </c>
      <c r="F20">
        <v>223</v>
      </c>
      <c r="G20">
        <v>282</v>
      </c>
      <c r="H20">
        <v>136</v>
      </c>
      <c r="I20">
        <v>48</v>
      </c>
      <c r="J20" s="6">
        <f t="shared" si="0"/>
        <v>1040</v>
      </c>
    </row>
    <row r="21" spans="1:10" x14ac:dyDescent="0.35">
      <c r="A21" s="49" t="s">
        <v>430</v>
      </c>
      <c r="B21" s="50">
        <v>0.87</v>
      </c>
      <c r="C21" s="49" t="s">
        <v>431</v>
      </c>
      <c r="D21">
        <v>105</v>
      </c>
      <c r="E21">
        <v>185</v>
      </c>
      <c r="F21">
        <v>320</v>
      </c>
      <c r="G21">
        <v>277</v>
      </c>
      <c r="H21">
        <v>28</v>
      </c>
      <c r="I21">
        <v>113</v>
      </c>
      <c r="J21" s="6">
        <f t="shared" si="0"/>
        <v>1028</v>
      </c>
    </row>
    <row r="22" spans="1:10" x14ac:dyDescent="0.35">
      <c r="A22" s="49" t="s">
        <v>432</v>
      </c>
      <c r="B22" s="50">
        <v>1.17</v>
      </c>
      <c r="C22" s="49" t="s">
        <v>433</v>
      </c>
      <c r="D22">
        <v>119</v>
      </c>
      <c r="E22">
        <v>35</v>
      </c>
      <c r="F22">
        <v>286</v>
      </c>
      <c r="G22">
        <v>251</v>
      </c>
      <c r="H22">
        <v>120</v>
      </c>
      <c r="I22">
        <v>343</v>
      </c>
      <c r="J22" s="6">
        <f t="shared" si="0"/>
        <v>1154</v>
      </c>
    </row>
    <row r="23" spans="1:10" x14ac:dyDescent="0.35">
      <c r="A23" s="49" t="s">
        <v>434</v>
      </c>
      <c r="B23" s="50">
        <v>1.81</v>
      </c>
      <c r="C23" s="49" t="s">
        <v>435</v>
      </c>
      <c r="D23">
        <v>105</v>
      </c>
      <c r="E23">
        <v>227</v>
      </c>
      <c r="F23">
        <v>170</v>
      </c>
      <c r="G23">
        <v>288</v>
      </c>
      <c r="H23">
        <v>203</v>
      </c>
      <c r="I23">
        <v>136</v>
      </c>
      <c r="J23" s="6">
        <f t="shared" si="0"/>
        <v>1129</v>
      </c>
    </row>
    <row r="24" spans="1:10" x14ac:dyDescent="0.35">
      <c r="A24" s="49" t="s">
        <v>436</v>
      </c>
      <c r="B24" s="50">
        <v>0.1</v>
      </c>
      <c r="C24" s="49" t="s">
        <v>437</v>
      </c>
      <c r="D24">
        <v>178</v>
      </c>
      <c r="E24">
        <v>26</v>
      </c>
      <c r="F24">
        <v>236</v>
      </c>
      <c r="G24">
        <v>90</v>
      </c>
      <c r="H24">
        <v>230</v>
      </c>
      <c r="I24">
        <v>217</v>
      </c>
      <c r="J24" s="6">
        <f t="shared" si="0"/>
        <v>977</v>
      </c>
    </row>
    <row r="25" spans="1:10" x14ac:dyDescent="0.35">
      <c r="A25" s="49" t="s">
        <v>438</v>
      </c>
      <c r="B25" s="50">
        <v>8</v>
      </c>
      <c r="C25" s="49" t="s">
        <v>439</v>
      </c>
      <c r="D25">
        <v>196</v>
      </c>
      <c r="E25">
        <v>172</v>
      </c>
      <c r="F25">
        <v>257</v>
      </c>
      <c r="G25">
        <v>285</v>
      </c>
      <c r="H25">
        <v>348</v>
      </c>
      <c r="I25">
        <v>261</v>
      </c>
      <c r="J25" s="6">
        <f t="shared" si="0"/>
        <v>1519</v>
      </c>
    </row>
    <row r="26" spans="1:10" x14ac:dyDescent="0.35">
      <c r="A26" s="49" t="s">
        <v>440</v>
      </c>
      <c r="B26" s="50">
        <v>1.25</v>
      </c>
      <c r="C26" s="49" t="s">
        <v>441</v>
      </c>
      <c r="D26">
        <v>310</v>
      </c>
      <c r="E26">
        <v>307</v>
      </c>
      <c r="F26">
        <v>306</v>
      </c>
      <c r="G26">
        <v>265</v>
      </c>
      <c r="H26">
        <v>35</v>
      </c>
      <c r="I26">
        <v>135</v>
      </c>
      <c r="J26" s="6">
        <f t="shared" si="0"/>
        <v>1358</v>
      </c>
    </row>
    <row r="27" spans="1:10" x14ac:dyDescent="0.35">
      <c r="A27" s="49" t="s">
        <v>442</v>
      </c>
      <c r="B27" s="50">
        <v>1</v>
      </c>
      <c r="C27" s="49" t="s">
        <v>441</v>
      </c>
      <c r="D27">
        <v>288</v>
      </c>
      <c r="E27">
        <v>58</v>
      </c>
      <c r="F27">
        <v>268</v>
      </c>
      <c r="G27">
        <v>349</v>
      </c>
      <c r="H27">
        <v>266</v>
      </c>
      <c r="I27">
        <v>142</v>
      </c>
      <c r="J27" s="6">
        <f t="shared" si="0"/>
        <v>1371</v>
      </c>
    </row>
    <row r="28" spans="1:10" x14ac:dyDescent="0.35">
      <c r="A28" s="49" t="s">
        <v>443</v>
      </c>
      <c r="B28" s="50">
        <v>1.17</v>
      </c>
      <c r="C28" s="49" t="s">
        <v>441</v>
      </c>
      <c r="D28">
        <v>122</v>
      </c>
      <c r="E28">
        <v>57</v>
      </c>
      <c r="F28">
        <v>259</v>
      </c>
      <c r="G28">
        <v>72</v>
      </c>
      <c r="H28">
        <v>235</v>
      </c>
      <c r="I28">
        <v>103</v>
      </c>
      <c r="J28" s="6">
        <f t="shared" si="0"/>
        <v>848</v>
      </c>
    </row>
    <row r="29" spans="1:10" x14ac:dyDescent="0.35">
      <c r="A29" s="49" t="s">
        <v>444</v>
      </c>
      <c r="B29" s="50">
        <v>1.25</v>
      </c>
      <c r="C29" s="49" t="s">
        <v>441</v>
      </c>
      <c r="D29" s="51">
        <v>185</v>
      </c>
      <c r="E29" s="51">
        <v>263</v>
      </c>
      <c r="F29" s="51">
        <v>275</v>
      </c>
      <c r="G29" s="51">
        <v>43</v>
      </c>
      <c r="H29" s="51">
        <v>458</v>
      </c>
      <c r="I29" s="51">
        <v>420</v>
      </c>
      <c r="J29" s="6">
        <f t="shared" si="0"/>
        <v>1644</v>
      </c>
    </row>
    <row r="30" spans="1:10" x14ac:dyDescent="0.35">
      <c r="A30" s="49" t="s">
        <v>445</v>
      </c>
      <c r="B30" s="50">
        <v>3.4</v>
      </c>
      <c r="C30" s="49" t="s">
        <v>441</v>
      </c>
      <c r="D30">
        <v>0</v>
      </c>
      <c r="E30">
        <v>297</v>
      </c>
      <c r="F30">
        <v>39</v>
      </c>
      <c r="G30">
        <v>60</v>
      </c>
      <c r="H30">
        <v>262</v>
      </c>
      <c r="I30">
        <v>94</v>
      </c>
      <c r="J30" s="6">
        <f t="shared" si="0"/>
        <v>752</v>
      </c>
    </row>
    <row r="31" spans="1:10" x14ac:dyDescent="0.35">
      <c r="A31" s="49" t="s">
        <v>446</v>
      </c>
      <c r="B31" s="50">
        <v>2.75</v>
      </c>
      <c r="C31" s="49" t="s">
        <v>441</v>
      </c>
      <c r="D31">
        <v>105</v>
      </c>
      <c r="E31">
        <v>321</v>
      </c>
      <c r="F31">
        <v>169</v>
      </c>
      <c r="G31">
        <v>168</v>
      </c>
      <c r="H31">
        <v>193</v>
      </c>
      <c r="I31">
        <v>97</v>
      </c>
      <c r="J31" s="6">
        <f t="shared" si="0"/>
        <v>1053</v>
      </c>
    </row>
    <row r="32" spans="1:10" x14ac:dyDescent="0.35">
      <c r="A32" s="49" t="s">
        <v>447</v>
      </c>
      <c r="B32" s="50">
        <v>3.9</v>
      </c>
      <c r="C32" s="49" t="s">
        <v>441</v>
      </c>
      <c r="D32">
        <v>193</v>
      </c>
      <c r="E32">
        <v>201</v>
      </c>
      <c r="F32">
        <v>67</v>
      </c>
      <c r="G32">
        <v>310</v>
      </c>
      <c r="H32">
        <v>259</v>
      </c>
      <c r="I32">
        <v>281</v>
      </c>
      <c r="J32" s="6">
        <f t="shared" si="0"/>
        <v>1311</v>
      </c>
    </row>
    <row r="33" spans="1:10" x14ac:dyDescent="0.35">
      <c r="A33" s="49" t="s">
        <v>448</v>
      </c>
      <c r="B33" s="50">
        <v>3.6</v>
      </c>
      <c r="C33" s="49" t="s">
        <v>441</v>
      </c>
      <c r="D33">
        <v>140</v>
      </c>
      <c r="E33">
        <v>250</v>
      </c>
      <c r="F33">
        <v>327</v>
      </c>
      <c r="G33">
        <v>80</v>
      </c>
      <c r="H33">
        <v>255</v>
      </c>
      <c r="I33">
        <v>278</v>
      </c>
      <c r="J33" s="6">
        <f t="shared" si="0"/>
        <v>1330</v>
      </c>
    </row>
    <row r="34" spans="1:10" x14ac:dyDescent="0.35">
      <c r="A34" s="49" t="s">
        <v>449</v>
      </c>
      <c r="B34" s="50">
        <v>3.05</v>
      </c>
      <c r="C34" s="49" t="s">
        <v>441</v>
      </c>
      <c r="D34">
        <v>72</v>
      </c>
      <c r="E34">
        <v>160</v>
      </c>
      <c r="F34">
        <v>158</v>
      </c>
      <c r="G34">
        <v>72</v>
      </c>
      <c r="H34">
        <v>188</v>
      </c>
      <c r="I34">
        <v>20</v>
      </c>
      <c r="J34" s="6">
        <f t="shared" si="0"/>
        <v>670</v>
      </c>
    </row>
    <row r="35" spans="1:10" x14ac:dyDescent="0.35">
      <c r="A35" s="49" t="s">
        <v>450</v>
      </c>
      <c r="B35" s="50">
        <v>1</v>
      </c>
      <c r="C35" s="49" t="s">
        <v>441</v>
      </c>
      <c r="D35">
        <v>37</v>
      </c>
      <c r="E35">
        <v>198</v>
      </c>
      <c r="F35">
        <v>283</v>
      </c>
      <c r="G35">
        <v>9</v>
      </c>
      <c r="H35">
        <v>218</v>
      </c>
      <c r="I35">
        <v>311</v>
      </c>
      <c r="J35" s="6">
        <f t="shared" si="0"/>
        <v>1056</v>
      </c>
    </row>
    <row r="36" spans="1:10" x14ac:dyDescent="0.35">
      <c r="A36" s="49" t="s">
        <v>451</v>
      </c>
      <c r="B36" s="50">
        <v>4.12</v>
      </c>
      <c r="C36" s="49" t="s">
        <v>441</v>
      </c>
      <c r="D36">
        <v>321</v>
      </c>
      <c r="E36">
        <v>116</v>
      </c>
      <c r="F36">
        <v>252</v>
      </c>
      <c r="G36">
        <v>251</v>
      </c>
      <c r="H36">
        <v>292</v>
      </c>
      <c r="I36">
        <v>50</v>
      </c>
      <c r="J36" s="6">
        <f t="shared" si="0"/>
        <v>1282</v>
      </c>
    </row>
    <row r="37" spans="1:10" x14ac:dyDescent="0.35">
      <c r="A37" s="49" t="s">
        <v>452</v>
      </c>
      <c r="B37" s="50">
        <v>4.4000000000000004</v>
      </c>
      <c r="C37" s="49" t="s">
        <v>441</v>
      </c>
      <c r="D37">
        <v>271</v>
      </c>
      <c r="E37">
        <v>208</v>
      </c>
      <c r="F37">
        <v>271</v>
      </c>
      <c r="G37">
        <v>191</v>
      </c>
      <c r="H37">
        <v>335</v>
      </c>
      <c r="I37">
        <v>104</v>
      </c>
      <c r="J37" s="6">
        <f t="shared" si="0"/>
        <v>1380</v>
      </c>
    </row>
    <row r="38" spans="1:10" x14ac:dyDescent="0.35">
      <c r="A38" s="49" t="s">
        <v>453</v>
      </c>
      <c r="B38" s="50">
        <v>3.85</v>
      </c>
      <c r="C38" s="49" t="s">
        <v>454</v>
      </c>
      <c r="D38">
        <v>21</v>
      </c>
      <c r="E38">
        <v>232</v>
      </c>
      <c r="F38">
        <v>221</v>
      </c>
      <c r="G38">
        <v>159</v>
      </c>
      <c r="H38">
        <v>353</v>
      </c>
      <c r="I38">
        <v>111</v>
      </c>
      <c r="J38" s="6">
        <f t="shared" si="0"/>
        <v>1097</v>
      </c>
    </row>
    <row r="39" spans="1:10" x14ac:dyDescent="0.35">
      <c r="A39" s="49" t="s">
        <v>455</v>
      </c>
      <c r="B39" s="50">
        <v>4</v>
      </c>
      <c r="C39" s="49" t="s">
        <v>456</v>
      </c>
      <c r="D39">
        <v>226</v>
      </c>
      <c r="E39">
        <v>156</v>
      </c>
      <c r="F39">
        <v>353</v>
      </c>
      <c r="G39">
        <v>320</v>
      </c>
      <c r="H39">
        <v>168</v>
      </c>
      <c r="I39">
        <v>87</v>
      </c>
      <c r="J39" s="6">
        <f t="shared" si="0"/>
        <v>1310</v>
      </c>
    </row>
    <row r="40" spans="1:10" x14ac:dyDescent="0.35">
      <c r="A40" s="49" t="s">
        <v>457</v>
      </c>
      <c r="B40" s="50">
        <v>8</v>
      </c>
      <c r="C40" s="49" t="s">
        <v>458</v>
      </c>
      <c r="D40">
        <v>218</v>
      </c>
      <c r="E40">
        <v>40</v>
      </c>
      <c r="F40">
        <v>155</v>
      </c>
      <c r="G40">
        <v>114</v>
      </c>
      <c r="H40">
        <v>297</v>
      </c>
      <c r="I40">
        <v>323</v>
      </c>
      <c r="J40" s="6">
        <f t="shared" si="0"/>
        <v>1147</v>
      </c>
    </row>
    <row r="41" spans="1:10" x14ac:dyDescent="0.35">
      <c r="A41" s="49" t="s">
        <v>459</v>
      </c>
      <c r="B41" s="50">
        <v>0.3</v>
      </c>
      <c r="C41" s="49" t="s">
        <v>460</v>
      </c>
      <c r="D41">
        <v>312</v>
      </c>
      <c r="E41">
        <v>13</v>
      </c>
      <c r="F41">
        <v>12</v>
      </c>
      <c r="G41">
        <v>86</v>
      </c>
      <c r="H41">
        <v>19</v>
      </c>
      <c r="I41">
        <v>95</v>
      </c>
      <c r="J41" s="6">
        <f t="shared" si="0"/>
        <v>537</v>
      </c>
    </row>
    <row r="42" spans="1:10" x14ac:dyDescent="0.35">
      <c r="A42" s="49" t="s">
        <v>461</v>
      </c>
      <c r="B42" s="50">
        <v>0.4</v>
      </c>
      <c r="C42" s="49" t="s">
        <v>460</v>
      </c>
      <c r="D42">
        <v>178</v>
      </c>
      <c r="E42">
        <v>21</v>
      </c>
      <c r="F42">
        <v>63</v>
      </c>
      <c r="G42">
        <v>124</v>
      </c>
      <c r="H42">
        <v>92</v>
      </c>
      <c r="I42">
        <v>234</v>
      </c>
      <c r="J42" s="6">
        <f t="shared" si="0"/>
        <v>712</v>
      </c>
    </row>
    <row r="43" spans="1:10" x14ac:dyDescent="0.35">
      <c r="A43" s="49" t="s">
        <v>462</v>
      </c>
      <c r="B43" s="50">
        <v>0.5</v>
      </c>
      <c r="C43" s="49" t="s">
        <v>460</v>
      </c>
      <c r="D43">
        <v>327</v>
      </c>
      <c r="E43">
        <v>110</v>
      </c>
      <c r="F43">
        <v>239</v>
      </c>
      <c r="G43">
        <v>347</v>
      </c>
      <c r="H43">
        <v>89</v>
      </c>
      <c r="I43">
        <v>295</v>
      </c>
      <c r="J43" s="6">
        <f t="shared" si="0"/>
        <v>1407</v>
      </c>
    </row>
    <row r="44" spans="1:10" x14ac:dyDescent="0.35">
      <c r="A44" s="49" t="s">
        <v>463</v>
      </c>
      <c r="B44" s="50">
        <v>0.1</v>
      </c>
      <c r="C44" s="49" t="s">
        <v>464</v>
      </c>
      <c r="D44">
        <v>203</v>
      </c>
      <c r="E44">
        <v>134</v>
      </c>
      <c r="F44">
        <v>59</v>
      </c>
      <c r="G44">
        <v>325</v>
      </c>
      <c r="H44">
        <v>92</v>
      </c>
      <c r="I44">
        <v>260</v>
      </c>
      <c r="J44" s="6">
        <f t="shared" si="0"/>
        <v>1073</v>
      </c>
    </row>
    <row r="45" spans="1:10" x14ac:dyDescent="0.35">
      <c r="A45" s="49" t="s">
        <v>465</v>
      </c>
      <c r="B45" s="50">
        <v>0.5</v>
      </c>
      <c r="C45" s="49" t="s">
        <v>464</v>
      </c>
      <c r="D45">
        <v>71</v>
      </c>
      <c r="E45">
        <v>25</v>
      </c>
      <c r="F45">
        <v>177</v>
      </c>
      <c r="G45">
        <v>292</v>
      </c>
      <c r="H45">
        <v>212</v>
      </c>
      <c r="I45">
        <v>9</v>
      </c>
      <c r="J45" s="6">
        <f t="shared" si="0"/>
        <v>786</v>
      </c>
    </row>
    <row r="46" spans="1:10" x14ac:dyDescent="0.35">
      <c r="A46" s="49" t="s">
        <v>466</v>
      </c>
      <c r="B46" s="50">
        <v>1.5</v>
      </c>
      <c r="C46" s="49" t="s">
        <v>467</v>
      </c>
      <c r="D46">
        <v>144</v>
      </c>
      <c r="E46">
        <v>227</v>
      </c>
      <c r="F46">
        <v>162</v>
      </c>
      <c r="G46">
        <v>14</v>
      </c>
      <c r="H46">
        <v>239</v>
      </c>
      <c r="I46">
        <v>118</v>
      </c>
      <c r="J46" s="6">
        <f t="shared" si="0"/>
        <v>904</v>
      </c>
    </row>
    <row r="47" spans="1:10" x14ac:dyDescent="0.35">
      <c r="A47" s="49" t="s">
        <v>468</v>
      </c>
      <c r="B47" s="50">
        <v>3</v>
      </c>
      <c r="C47" s="49" t="s">
        <v>469</v>
      </c>
      <c r="D47">
        <v>58</v>
      </c>
      <c r="E47">
        <v>219</v>
      </c>
      <c r="F47">
        <v>223</v>
      </c>
      <c r="G47">
        <v>323</v>
      </c>
      <c r="H47">
        <v>336</v>
      </c>
      <c r="I47">
        <v>211</v>
      </c>
      <c r="J47" s="6">
        <f t="shared" si="0"/>
        <v>1370</v>
      </c>
    </row>
    <row r="48" spans="1:10" x14ac:dyDescent="0.35">
      <c r="A48" s="49" t="s">
        <v>470</v>
      </c>
      <c r="B48" s="50">
        <v>4.5</v>
      </c>
      <c r="C48" s="49" t="s">
        <v>464</v>
      </c>
      <c r="D48">
        <v>337</v>
      </c>
      <c r="E48">
        <v>179</v>
      </c>
      <c r="F48">
        <v>57</v>
      </c>
      <c r="G48">
        <v>307</v>
      </c>
      <c r="H48">
        <v>172</v>
      </c>
      <c r="I48">
        <v>171</v>
      </c>
      <c r="J48" s="6">
        <f t="shared" si="0"/>
        <v>1223</v>
      </c>
    </row>
    <row r="49" spans="1:10" x14ac:dyDescent="0.35">
      <c r="A49" s="49" t="s">
        <v>471</v>
      </c>
      <c r="B49" s="50">
        <v>0.1</v>
      </c>
      <c r="C49" s="49" t="s">
        <v>472</v>
      </c>
      <c r="D49">
        <v>160</v>
      </c>
      <c r="E49">
        <v>240</v>
      </c>
      <c r="F49">
        <v>300</v>
      </c>
      <c r="G49">
        <v>59</v>
      </c>
      <c r="H49">
        <v>293</v>
      </c>
      <c r="I49">
        <v>191</v>
      </c>
      <c r="J49" s="6">
        <f t="shared" si="0"/>
        <v>1243</v>
      </c>
    </row>
    <row r="50" spans="1:10" x14ac:dyDescent="0.35">
      <c r="A50" s="49" t="s">
        <v>473</v>
      </c>
      <c r="B50" s="50">
        <v>0.3</v>
      </c>
      <c r="C50" s="49" t="s">
        <v>474</v>
      </c>
      <c r="D50" s="51">
        <v>64</v>
      </c>
      <c r="E50" s="51">
        <v>167</v>
      </c>
      <c r="F50" s="51">
        <v>15</v>
      </c>
      <c r="G50" s="51">
        <v>56</v>
      </c>
      <c r="H50" s="51">
        <v>138</v>
      </c>
      <c r="I50" s="51">
        <v>21</v>
      </c>
      <c r="J50" s="6">
        <f t="shared" si="0"/>
        <v>461</v>
      </c>
    </row>
    <row r="51" spans="1:10" x14ac:dyDescent="0.35">
      <c r="A51" s="49" t="s">
        <v>475</v>
      </c>
      <c r="B51" s="50">
        <v>2.54</v>
      </c>
      <c r="C51" s="49" t="s">
        <v>476</v>
      </c>
      <c r="D51">
        <v>325</v>
      </c>
      <c r="E51">
        <v>125</v>
      </c>
      <c r="F51">
        <v>213</v>
      </c>
      <c r="G51">
        <v>121</v>
      </c>
      <c r="H51">
        <v>248</v>
      </c>
      <c r="I51">
        <v>107</v>
      </c>
      <c r="J51" s="6">
        <f t="shared" si="0"/>
        <v>1139</v>
      </c>
    </row>
    <row r="52" spans="1:10" x14ac:dyDescent="0.35">
      <c r="A52" s="49" t="s">
        <v>477</v>
      </c>
      <c r="B52" s="50">
        <v>2.02</v>
      </c>
      <c r="C52" s="49" t="s">
        <v>476</v>
      </c>
      <c r="D52">
        <v>179</v>
      </c>
      <c r="E52">
        <v>242</v>
      </c>
      <c r="F52">
        <v>246</v>
      </c>
      <c r="G52">
        <v>147</v>
      </c>
      <c r="H52">
        <v>256</v>
      </c>
      <c r="I52">
        <v>24</v>
      </c>
      <c r="J52" s="6">
        <f t="shared" si="0"/>
        <v>1094</v>
      </c>
    </row>
    <row r="53" spans="1:10" x14ac:dyDescent="0.35">
      <c r="A53" s="49" t="s">
        <v>478</v>
      </c>
      <c r="B53" s="50">
        <v>4.79</v>
      </c>
      <c r="C53" s="49" t="s">
        <v>476</v>
      </c>
      <c r="D53">
        <v>135</v>
      </c>
      <c r="E53">
        <v>102</v>
      </c>
      <c r="F53">
        <v>261</v>
      </c>
      <c r="G53">
        <v>244</v>
      </c>
      <c r="H53">
        <v>184</v>
      </c>
      <c r="I53">
        <v>130</v>
      </c>
      <c r="J53" s="6">
        <f t="shared" si="0"/>
        <v>1056</v>
      </c>
    </row>
    <row r="54" spans="1:10" x14ac:dyDescent="0.35">
      <c r="A54" s="49" t="s">
        <v>479</v>
      </c>
      <c r="B54" s="50">
        <v>1.1200000000000001</v>
      </c>
      <c r="C54" s="49" t="s">
        <v>476</v>
      </c>
      <c r="D54">
        <v>274</v>
      </c>
      <c r="E54">
        <v>183</v>
      </c>
      <c r="F54">
        <v>49</v>
      </c>
      <c r="G54">
        <v>22</v>
      </c>
      <c r="H54">
        <v>104</v>
      </c>
      <c r="I54">
        <v>227</v>
      </c>
      <c r="J54" s="6">
        <f t="shared" si="0"/>
        <v>859</v>
      </c>
    </row>
    <row r="55" spans="1:10" x14ac:dyDescent="0.35">
      <c r="A55" s="49" t="s">
        <v>480</v>
      </c>
      <c r="B55" s="50">
        <v>1.88</v>
      </c>
      <c r="C55" s="49" t="s">
        <v>476</v>
      </c>
      <c r="D55">
        <v>333</v>
      </c>
      <c r="E55">
        <v>92</v>
      </c>
      <c r="F55">
        <v>79</v>
      </c>
      <c r="G55">
        <v>201</v>
      </c>
      <c r="H55">
        <v>205</v>
      </c>
      <c r="I55">
        <v>231</v>
      </c>
      <c r="J55" s="6">
        <f t="shared" si="0"/>
        <v>1141</v>
      </c>
    </row>
    <row r="56" spans="1:10" x14ac:dyDescent="0.35">
      <c r="A56" s="49" t="s">
        <v>481</v>
      </c>
      <c r="B56" s="50">
        <v>2</v>
      </c>
      <c r="C56" s="49" t="s">
        <v>482</v>
      </c>
      <c r="D56">
        <v>161</v>
      </c>
      <c r="E56">
        <v>192</v>
      </c>
      <c r="F56">
        <v>200</v>
      </c>
      <c r="G56">
        <v>220</v>
      </c>
      <c r="H56">
        <v>273</v>
      </c>
      <c r="I56">
        <v>179</v>
      </c>
      <c r="J56" s="6">
        <f t="shared" si="0"/>
        <v>1225</v>
      </c>
    </row>
    <row r="57" spans="1:10" x14ac:dyDescent="0.35">
      <c r="A57" s="49" t="s">
        <v>483</v>
      </c>
      <c r="B57" s="50">
        <v>0.72</v>
      </c>
      <c r="C57" s="49" t="s">
        <v>482</v>
      </c>
      <c r="D57">
        <v>214</v>
      </c>
      <c r="E57">
        <v>109</v>
      </c>
      <c r="F57">
        <v>160</v>
      </c>
      <c r="G57">
        <v>284</v>
      </c>
      <c r="H57">
        <v>119</v>
      </c>
      <c r="I57">
        <v>319</v>
      </c>
      <c r="J57" s="6">
        <f t="shared" si="0"/>
        <v>1205</v>
      </c>
    </row>
    <row r="58" spans="1:10" x14ac:dyDescent="0.35">
      <c r="A58" s="49" t="s">
        <v>484</v>
      </c>
      <c r="B58" s="50">
        <v>1.6</v>
      </c>
      <c r="C58" s="49" t="s">
        <v>476</v>
      </c>
      <c r="D58">
        <v>71</v>
      </c>
      <c r="E58">
        <v>278</v>
      </c>
      <c r="F58">
        <v>174</v>
      </c>
      <c r="G58">
        <v>27</v>
      </c>
      <c r="H58">
        <v>189</v>
      </c>
      <c r="I58">
        <v>129</v>
      </c>
      <c r="J58" s="6">
        <f t="shared" si="0"/>
        <v>868</v>
      </c>
    </row>
    <row r="59" spans="1:10" x14ac:dyDescent="0.35">
      <c r="A59" s="49" t="s">
        <v>485</v>
      </c>
      <c r="B59" s="50">
        <v>0.76</v>
      </c>
      <c r="C59" s="49" t="s">
        <v>486</v>
      </c>
      <c r="D59">
        <v>123</v>
      </c>
      <c r="E59">
        <v>115</v>
      </c>
      <c r="F59">
        <v>35</v>
      </c>
      <c r="G59">
        <v>341</v>
      </c>
      <c r="H59">
        <v>322</v>
      </c>
      <c r="I59">
        <v>151</v>
      </c>
      <c r="J59" s="6">
        <f t="shared" si="0"/>
        <v>1087</v>
      </c>
    </row>
    <row r="60" spans="1:10" x14ac:dyDescent="0.35">
      <c r="A60" s="49" t="s">
        <v>487</v>
      </c>
      <c r="B60" s="50">
        <v>2.17</v>
      </c>
      <c r="C60" s="49" t="s">
        <v>486</v>
      </c>
      <c r="D60">
        <v>54</v>
      </c>
      <c r="E60">
        <v>32</v>
      </c>
      <c r="F60">
        <v>240</v>
      </c>
      <c r="G60">
        <v>135</v>
      </c>
      <c r="H60">
        <v>343</v>
      </c>
      <c r="I60">
        <v>140</v>
      </c>
      <c r="J60" s="6">
        <f t="shared" si="0"/>
        <v>944</v>
      </c>
    </row>
    <row r="61" spans="1:10" x14ac:dyDescent="0.35">
      <c r="A61" s="49" t="s">
        <v>488</v>
      </c>
      <c r="B61" s="50">
        <v>0.91</v>
      </c>
      <c r="C61" s="49" t="s">
        <v>486</v>
      </c>
      <c r="D61">
        <v>86</v>
      </c>
      <c r="E61">
        <v>44</v>
      </c>
      <c r="F61">
        <v>288</v>
      </c>
      <c r="G61">
        <v>264</v>
      </c>
      <c r="H61">
        <v>236</v>
      </c>
      <c r="I61">
        <v>8</v>
      </c>
      <c r="J61" s="6">
        <f t="shared" si="0"/>
        <v>926</v>
      </c>
    </row>
    <row r="62" spans="1:10" x14ac:dyDescent="0.35">
      <c r="A62" s="49" t="s">
        <v>489</v>
      </c>
      <c r="B62" s="50">
        <v>0.05</v>
      </c>
      <c r="C62" s="49" t="s">
        <v>490</v>
      </c>
      <c r="D62">
        <v>336</v>
      </c>
      <c r="E62">
        <v>165</v>
      </c>
      <c r="F62">
        <v>290</v>
      </c>
      <c r="G62">
        <v>174</v>
      </c>
      <c r="H62">
        <v>149</v>
      </c>
      <c r="I62">
        <v>202</v>
      </c>
      <c r="J62" s="6">
        <f t="shared" si="0"/>
        <v>1316</v>
      </c>
    </row>
    <row r="63" spans="1:10" x14ac:dyDescent="0.35">
      <c r="A63" s="49" t="s">
        <v>491</v>
      </c>
      <c r="B63" s="50">
        <v>0.04</v>
      </c>
      <c r="C63" s="49" t="s">
        <v>490</v>
      </c>
      <c r="D63">
        <v>46</v>
      </c>
      <c r="E63">
        <v>15</v>
      </c>
      <c r="F63">
        <v>154</v>
      </c>
      <c r="G63">
        <v>271</v>
      </c>
      <c r="H63">
        <v>178</v>
      </c>
      <c r="I63">
        <v>59</v>
      </c>
      <c r="J63" s="6">
        <f t="shared" si="0"/>
        <v>723</v>
      </c>
    </row>
    <row r="64" spans="1:10" x14ac:dyDescent="0.35">
      <c r="A64" s="49" t="s">
        <v>492</v>
      </c>
      <c r="B64" s="50">
        <v>0.4</v>
      </c>
      <c r="C64" s="49" t="s">
        <v>493</v>
      </c>
      <c r="D64">
        <v>192</v>
      </c>
      <c r="E64">
        <v>322</v>
      </c>
      <c r="F64">
        <v>10</v>
      </c>
      <c r="G64">
        <v>129</v>
      </c>
      <c r="H64">
        <v>238</v>
      </c>
      <c r="I64">
        <v>50</v>
      </c>
      <c r="J64" s="6">
        <f t="shared" si="0"/>
        <v>941</v>
      </c>
    </row>
    <row r="65" spans="1:10" x14ac:dyDescent="0.35">
      <c r="A65" s="49" t="s">
        <v>494</v>
      </c>
      <c r="B65" s="50">
        <v>0.04</v>
      </c>
      <c r="C65" s="49" t="s">
        <v>495</v>
      </c>
      <c r="D65">
        <v>287</v>
      </c>
      <c r="E65">
        <v>98</v>
      </c>
      <c r="F65">
        <v>250</v>
      </c>
      <c r="G65">
        <v>150</v>
      </c>
      <c r="H65">
        <v>112</v>
      </c>
      <c r="I65">
        <v>146</v>
      </c>
      <c r="J65" s="6">
        <f t="shared" si="0"/>
        <v>1043</v>
      </c>
    </row>
    <row r="66" spans="1:10" x14ac:dyDescent="0.35">
      <c r="A66" s="49" t="s">
        <v>496</v>
      </c>
      <c r="B66" s="50">
        <v>3</v>
      </c>
      <c r="C66" s="49" t="s">
        <v>482</v>
      </c>
      <c r="D66">
        <v>191</v>
      </c>
      <c r="E66">
        <v>124</v>
      </c>
      <c r="F66">
        <v>271</v>
      </c>
      <c r="G66">
        <v>10</v>
      </c>
      <c r="H66">
        <v>284</v>
      </c>
      <c r="I66">
        <v>324</v>
      </c>
      <c r="J66" s="6">
        <f t="shared" ref="J66:J129" si="1">SUM(D66:I66)</f>
        <v>1204</v>
      </c>
    </row>
    <row r="67" spans="1:10" x14ac:dyDescent="0.35">
      <c r="A67" s="49" t="s">
        <v>497</v>
      </c>
      <c r="B67" s="50">
        <v>0.11</v>
      </c>
      <c r="C67" s="49" t="s">
        <v>498</v>
      </c>
      <c r="D67">
        <v>64</v>
      </c>
      <c r="E67">
        <v>252</v>
      </c>
      <c r="F67">
        <v>81</v>
      </c>
      <c r="G67">
        <v>302</v>
      </c>
      <c r="H67">
        <v>319</v>
      </c>
      <c r="I67">
        <v>34</v>
      </c>
      <c r="J67" s="6">
        <f t="shared" si="1"/>
        <v>1052</v>
      </c>
    </row>
    <row r="68" spans="1:10" x14ac:dyDescent="0.35">
      <c r="A68" s="49" t="s">
        <v>499</v>
      </c>
      <c r="B68" s="50">
        <v>0.15</v>
      </c>
      <c r="C68" s="49" t="s">
        <v>500</v>
      </c>
      <c r="D68">
        <v>317</v>
      </c>
      <c r="E68">
        <v>34</v>
      </c>
      <c r="F68">
        <v>314</v>
      </c>
      <c r="G68">
        <v>348</v>
      </c>
      <c r="H68">
        <v>255</v>
      </c>
      <c r="I68">
        <v>43</v>
      </c>
      <c r="J68" s="6">
        <f t="shared" si="1"/>
        <v>1311</v>
      </c>
    </row>
    <row r="69" spans="1:10" x14ac:dyDescent="0.35">
      <c r="A69" s="49" t="s">
        <v>501</v>
      </c>
      <c r="B69" s="50">
        <v>0.16</v>
      </c>
      <c r="C69" s="49" t="s">
        <v>502</v>
      </c>
      <c r="D69">
        <v>297</v>
      </c>
      <c r="E69">
        <v>341</v>
      </c>
      <c r="F69">
        <v>168</v>
      </c>
      <c r="G69">
        <v>111</v>
      </c>
      <c r="H69">
        <v>145</v>
      </c>
      <c r="I69">
        <v>137</v>
      </c>
      <c r="J69" s="6">
        <f t="shared" si="1"/>
        <v>1199</v>
      </c>
    </row>
    <row r="70" spans="1:10" x14ac:dyDescent="0.35">
      <c r="A70" s="49" t="s">
        <v>503</v>
      </c>
      <c r="B70" s="50">
        <v>0.5</v>
      </c>
      <c r="C70" s="49" t="s">
        <v>504</v>
      </c>
      <c r="D70">
        <v>54</v>
      </c>
      <c r="E70">
        <v>24</v>
      </c>
      <c r="F70">
        <v>348</v>
      </c>
      <c r="G70">
        <v>339</v>
      </c>
      <c r="H70">
        <v>201</v>
      </c>
      <c r="I70">
        <v>296</v>
      </c>
      <c r="J70" s="6">
        <f t="shared" si="1"/>
        <v>1262</v>
      </c>
    </row>
    <row r="71" spans="1:10" x14ac:dyDescent="0.35">
      <c r="A71" s="49" t="s">
        <v>505</v>
      </c>
      <c r="B71" s="50">
        <v>0.1</v>
      </c>
      <c r="C71" s="49" t="s">
        <v>476</v>
      </c>
      <c r="D71">
        <v>161</v>
      </c>
      <c r="E71">
        <v>209</v>
      </c>
      <c r="F71">
        <v>215</v>
      </c>
      <c r="G71">
        <v>136</v>
      </c>
      <c r="H71">
        <v>172</v>
      </c>
      <c r="I71">
        <v>314</v>
      </c>
      <c r="J71" s="6">
        <f t="shared" si="1"/>
        <v>1207</v>
      </c>
    </row>
    <row r="72" spans="1:10" x14ac:dyDescent="0.35">
      <c r="A72" s="49" t="s">
        <v>506</v>
      </c>
      <c r="B72" s="50">
        <v>0.1</v>
      </c>
      <c r="C72" s="49" t="s">
        <v>476</v>
      </c>
      <c r="D72">
        <v>248</v>
      </c>
      <c r="E72">
        <v>4</v>
      </c>
      <c r="F72">
        <v>248</v>
      </c>
      <c r="G72">
        <v>192</v>
      </c>
      <c r="H72">
        <v>320</v>
      </c>
      <c r="I72">
        <v>264</v>
      </c>
      <c r="J72" s="6">
        <f t="shared" si="1"/>
        <v>1276</v>
      </c>
    </row>
    <row r="73" spans="1:10" x14ac:dyDescent="0.35">
      <c r="A73" s="49" t="s">
        <v>507</v>
      </c>
      <c r="B73" s="50">
        <v>0.1</v>
      </c>
      <c r="C73" s="49" t="s">
        <v>476</v>
      </c>
      <c r="D73">
        <v>22</v>
      </c>
      <c r="E73">
        <v>272</v>
      </c>
      <c r="F73">
        <v>185</v>
      </c>
      <c r="G73">
        <v>302</v>
      </c>
      <c r="H73">
        <v>42</v>
      </c>
      <c r="I73">
        <v>260</v>
      </c>
      <c r="J73" s="6">
        <f t="shared" si="1"/>
        <v>1083</v>
      </c>
    </row>
    <row r="74" spans="1:10" x14ac:dyDescent="0.35">
      <c r="A74" s="49" t="s">
        <v>508</v>
      </c>
      <c r="B74" s="50">
        <v>1.8</v>
      </c>
      <c r="C74" s="49" t="s">
        <v>476</v>
      </c>
      <c r="D74">
        <v>176</v>
      </c>
      <c r="E74">
        <v>205</v>
      </c>
      <c r="F74">
        <v>259</v>
      </c>
      <c r="G74">
        <v>307</v>
      </c>
      <c r="H74">
        <v>322</v>
      </c>
      <c r="I74">
        <v>196</v>
      </c>
      <c r="J74" s="6">
        <f t="shared" si="1"/>
        <v>1465</v>
      </c>
    </row>
    <row r="75" spans="1:10" x14ac:dyDescent="0.35">
      <c r="A75" s="49" t="s">
        <v>509</v>
      </c>
      <c r="B75" s="50">
        <v>0.04</v>
      </c>
      <c r="C75" s="49" t="s">
        <v>510</v>
      </c>
      <c r="D75">
        <v>163</v>
      </c>
      <c r="E75">
        <v>301</v>
      </c>
      <c r="F75">
        <v>288</v>
      </c>
      <c r="G75">
        <v>290</v>
      </c>
      <c r="H75">
        <v>161</v>
      </c>
      <c r="I75">
        <v>172</v>
      </c>
      <c r="J75" s="6">
        <f t="shared" si="1"/>
        <v>1375</v>
      </c>
    </row>
    <row r="76" spans="1:10" x14ac:dyDescent="0.35">
      <c r="A76" s="49" t="s">
        <v>511</v>
      </c>
      <c r="B76" s="50">
        <v>3.65</v>
      </c>
      <c r="C76" s="49" t="s">
        <v>512</v>
      </c>
      <c r="D76">
        <v>308</v>
      </c>
      <c r="E76">
        <v>271</v>
      </c>
      <c r="F76">
        <v>288</v>
      </c>
      <c r="G76">
        <v>246</v>
      </c>
      <c r="H76">
        <v>316</v>
      </c>
      <c r="I76">
        <v>257</v>
      </c>
      <c r="J76" s="6">
        <f t="shared" si="1"/>
        <v>1686</v>
      </c>
    </row>
    <row r="77" spans="1:10" x14ac:dyDescent="0.35">
      <c r="A77" s="49" t="s">
        <v>513</v>
      </c>
      <c r="B77" s="50">
        <v>1</v>
      </c>
      <c r="C77" s="49" t="s">
        <v>512</v>
      </c>
      <c r="D77">
        <v>1</v>
      </c>
      <c r="E77">
        <v>60</v>
      </c>
      <c r="F77">
        <v>291</v>
      </c>
      <c r="G77">
        <v>34</v>
      </c>
      <c r="H77">
        <v>8</v>
      </c>
      <c r="I77">
        <v>107</v>
      </c>
      <c r="J77" s="6">
        <f t="shared" si="1"/>
        <v>501</v>
      </c>
    </row>
    <row r="78" spans="1:10" x14ac:dyDescent="0.35">
      <c r="A78" s="49" t="s">
        <v>514</v>
      </c>
      <c r="B78" s="50">
        <v>0.9</v>
      </c>
      <c r="C78" s="49" t="s">
        <v>515</v>
      </c>
      <c r="D78">
        <v>176</v>
      </c>
      <c r="E78">
        <v>163</v>
      </c>
      <c r="F78">
        <v>218</v>
      </c>
      <c r="G78">
        <v>52</v>
      </c>
      <c r="H78">
        <v>0</v>
      </c>
      <c r="I78">
        <v>102</v>
      </c>
      <c r="J78" s="6">
        <f t="shared" si="1"/>
        <v>711</v>
      </c>
    </row>
    <row r="79" spans="1:10" x14ac:dyDescent="0.35">
      <c r="A79" s="49" t="s">
        <v>516</v>
      </c>
      <c r="B79" s="50">
        <v>0.26</v>
      </c>
      <c r="C79" s="49" t="s">
        <v>517</v>
      </c>
      <c r="D79">
        <v>225</v>
      </c>
      <c r="E79">
        <v>283</v>
      </c>
      <c r="F79">
        <v>343</v>
      </c>
      <c r="G79">
        <v>90</v>
      </c>
      <c r="H79">
        <v>25</v>
      </c>
      <c r="I79">
        <v>131</v>
      </c>
      <c r="J79" s="6">
        <f t="shared" si="1"/>
        <v>1097</v>
      </c>
    </row>
    <row r="80" spans="1:10" x14ac:dyDescent="0.35">
      <c r="A80" s="49" t="s">
        <v>518</v>
      </c>
      <c r="B80" s="50">
        <v>2.44</v>
      </c>
      <c r="C80" s="49" t="s">
        <v>519</v>
      </c>
      <c r="D80">
        <v>354</v>
      </c>
      <c r="E80">
        <v>200</v>
      </c>
      <c r="F80">
        <v>118</v>
      </c>
      <c r="G80">
        <v>191</v>
      </c>
      <c r="H80">
        <v>91</v>
      </c>
      <c r="I80">
        <v>158</v>
      </c>
      <c r="J80" s="6">
        <f t="shared" si="1"/>
        <v>1112</v>
      </c>
    </row>
    <row r="81" spans="1:10" x14ac:dyDescent="0.35">
      <c r="A81" s="49" t="s">
        <v>520</v>
      </c>
      <c r="B81" s="50">
        <v>5.09</v>
      </c>
      <c r="C81" s="49" t="s">
        <v>521</v>
      </c>
      <c r="D81">
        <v>78</v>
      </c>
      <c r="E81">
        <v>251</v>
      </c>
      <c r="F81">
        <v>282</v>
      </c>
      <c r="G81">
        <v>16</v>
      </c>
      <c r="H81">
        <v>63</v>
      </c>
      <c r="I81">
        <v>233</v>
      </c>
      <c r="J81" s="6">
        <f t="shared" si="1"/>
        <v>923</v>
      </c>
    </row>
    <row r="82" spans="1:10" x14ac:dyDescent="0.35">
      <c r="A82" s="49" t="s">
        <v>522</v>
      </c>
      <c r="B82" s="50">
        <v>14</v>
      </c>
      <c r="C82" s="49" t="s">
        <v>523</v>
      </c>
      <c r="D82">
        <v>124</v>
      </c>
      <c r="E82">
        <v>296</v>
      </c>
      <c r="F82">
        <v>165</v>
      </c>
      <c r="G82">
        <v>330</v>
      </c>
      <c r="H82">
        <v>225</v>
      </c>
      <c r="I82">
        <v>249</v>
      </c>
      <c r="J82" s="6">
        <f t="shared" si="1"/>
        <v>1389</v>
      </c>
    </row>
    <row r="83" spans="1:10" x14ac:dyDescent="0.35">
      <c r="A83" s="49" t="s">
        <v>524</v>
      </c>
      <c r="B83" s="50">
        <v>8</v>
      </c>
      <c r="C83" s="49" t="s">
        <v>525</v>
      </c>
      <c r="D83">
        <v>292</v>
      </c>
      <c r="E83">
        <v>177</v>
      </c>
      <c r="F83">
        <v>169</v>
      </c>
      <c r="G83">
        <v>176</v>
      </c>
      <c r="H83">
        <v>256</v>
      </c>
      <c r="I83">
        <v>321</v>
      </c>
      <c r="J83" s="6">
        <f t="shared" si="1"/>
        <v>1391</v>
      </c>
    </row>
    <row r="84" spans="1:10" x14ac:dyDescent="0.35">
      <c r="A84" s="49" t="s">
        <v>526</v>
      </c>
      <c r="B84" s="50">
        <v>9.26</v>
      </c>
      <c r="C84" s="49" t="s">
        <v>527</v>
      </c>
      <c r="D84">
        <v>198</v>
      </c>
      <c r="E84">
        <v>58</v>
      </c>
      <c r="F84">
        <v>106</v>
      </c>
      <c r="G84">
        <v>344</v>
      </c>
      <c r="H84">
        <v>16</v>
      </c>
      <c r="I84">
        <v>246</v>
      </c>
      <c r="J84" s="6">
        <f t="shared" si="1"/>
        <v>968</v>
      </c>
    </row>
    <row r="85" spans="1:10" x14ac:dyDescent="0.35">
      <c r="A85" s="49" t="s">
        <v>528</v>
      </c>
      <c r="B85" s="50">
        <v>0.95</v>
      </c>
      <c r="C85" s="49" t="s">
        <v>529</v>
      </c>
      <c r="D85">
        <v>310</v>
      </c>
      <c r="E85">
        <v>210</v>
      </c>
      <c r="F85">
        <v>116</v>
      </c>
      <c r="G85">
        <v>51</v>
      </c>
      <c r="H85">
        <v>49</v>
      </c>
      <c r="I85">
        <v>114</v>
      </c>
      <c r="J85" s="6">
        <f t="shared" si="1"/>
        <v>850</v>
      </c>
    </row>
    <row r="86" spans="1:10" x14ac:dyDescent="0.35">
      <c r="A86" s="49" t="s">
        <v>530</v>
      </c>
      <c r="B86" s="50">
        <v>1.28</v>
      </c>
      <c r="C86" s="49" t="s">
        <v>531</v>
      </c>
      <c r="D86">
        <v>257</v>
      </c>
      <c r="E86">
        <v>156</v>
      </c>
      <c r="F86">
        <v>125</v>
      </c>
      <c r="G86">
        <v>224</v>
      </c>
      <c r="H86">
        <v>89</v>
      </c>
      <c r="I86">
        <v>189</v>
      </c>
      <c r="J86" s="6">
        <f t="shared" si="1"/>
        <v>1040</v>
      </c>
    </row>
    <row r="87" spans="1:10" x14ac:dyDescent="0.35">
      <c r="A87" s="49" t="s">
        <v>532</v>
      </c>
      <c r="B87" s="50">
        <v>1.32</v>
      </c>
      <c r="C87" s="49" t="s">
        <v>533</v>
      </c>
      <c r="D87">
        <v>353</v>
      </c>
      <c r="E87">
        <v>346</v>
      </c>
      <c r="F87">
        <v>251</v>
      </c>
      <c r="G87">
        <v>321</v>
      </c>
      <c r="H87">
        <v>153</v>
      </c>
      <c r="I87">
        <v>282</v>
      </c>
      <c r="J87" s="6">
        <f t="shared" si="1"/>
        <v>1706</v>
      </c>
    </row>
    <row r="88" spans="1:10" x14ac:dyDescent="0.35">
      <c r="A88" s="49" t="s">
        <v>534</v>
      </c>
      <c r="B88" s="50">
        <v>1.21</v>
      </c>
      <c r="C88" s="49" t="s">
        <v>535</v>
      </c>
      <c r="D88">
        <v>78</v>
      </c>
      <c r="E88">
        <v>176</v>
      </c>
      <c r="F88">
        <v>277</v>
      </c>
      <c r="G88">
        <v>190</v>
      </c>
      <c r="H88">
        <v>38</v>
      </c>
      <c r="I88">
        <v>258</v>
      </c>
      <c r="J88" s="6">
        <f t="shared" si="1"/>
        <v>1017</v>
      </c>
    </row>
    <row r="89" spans="1:10" x14ac:dyDescent="0.35">
      <c r="A89" s="49" t="s">
        <v>536</v>
      </c>
      <c r="B89" s="50">
        <v>1.78</v>
      </c>
      <c r="C89" s="49" t="s">
        <v>537</v>
      </c>
      <c r="D89">
        <v>309</v>
      </c>
      <c r="E89">
        <v>230</v>
      </c>
      <c r="F89">
        <v>21</v>
      </c>
      <c r="G89">
        <v>297</v>
      </c>
      <c r="H89">
        <v>207</v>
      </c>
      <c r="I89">
        <v>197</v>
      </c>
      <c r="J89" s="6">
        <f t="shared" si="1"/>
        <v>1261</v>
      </c>
    </row>
    <row r="90" spans="1:10" x14ac:dyDescent="0.35">
      <c r="A90" s="49" t="s">
        <v>538</v>
      </c>
      <c r="B90" s="50">
        <v>1.96</v>
      </c>
      <c r="C90" s="49" t="s">
        <v>539</v>
      </c>
      <c r="D90">
        <v>227</v>
      </c>
      <c r="E90">
        <v>180</v>
      </c>
      <c r="F90">
        <v>312</v>
      </c>
      <c r="G90">
        <v>80</v>
      </c>
      <c r="H90">
        <v>150</v>
      </c>
      <c r="I90">
        <v>40</v>
      </c>
      <c r="J90" s="6">
        <f t="shared" si="1"/>
        <v>989</v>
      </c>
    </row>
    <row r="91" spans="1:10" x14ac:dyDescent="0.35">
      <c r="A91" s="49" t="s">
        <v>540</v>
      </c>
      <c r="B91" s="50">
        <v>0.75</v>
      </c>
      <c r="C91" s="49" t="s">
        <v>541</v>
      </c>
      <c r="D91">
        <v>169</v>
      </c>
      <c r="E91">
        <v>65</v>
      </c>
      <c r="F91">
        <v>129</v>
      </c>
      <c r="G91">
        <v>325</v>
      </c>
      <c r="H91">
        <v>186</v>
      </c>
      <c r="I91">
        <v>251</v>
      </c>
      <c r="J91" s="6">
        <f t="shared" si="1"/>
        <v>1125</v>
      </c>
    </row>
    <row r="92" spans="1:10" x14ac:dyDescent="0.35">
      <c r="A92" s="49" t="s">
        <v>542</v>
      </c>
      <c r="B92" s="50">
        <v>1.35</v>
      </c>
      <c r="C92" s="49" t="s">
        <v>543</v>
      </c>
      <c r="D92">
        <v>251</v>
      </c>
      <c r="E92">
        <v>96</v>
      </c>
      <c r="F92">
        <v>337</v>
      </c>
      <c r="G92">
        <v>350</v>
      </c>
      <c r="H92">
        <v>171</v>
      </c>
      <c r="I92">
        <v>93</v>
      </c>
      <c r="J92" s="6">
        <f t="shared" si="1"/>
        <v>1298</v>
      </c>
    </row>
    <row r="93" spans="1:10" x14ac:dyDescent="0.35">
      <c r="A93" s="49" t="s">
        <v>544</v>
      </c>
      <c r="B93" s="50">
        <v>3.54</v>
      </c>
      <c r="C93" s="49" t="s">
        <v>543</v>
      </c>
      <c r="D93">
        <v>16</v>
      </c>
      <c r="E93">
        <v>177</v>
      </c>
      <c r="F93">
        <v>174</v>
      </c>
      <c r="G93">
        <v>298</v>
      </c>
      <c r="H93">
        <v>303</v>
      </c>
      <c r="I93">
        <v>343</v>
      </c>
      <c r="J93" s="6">
        <f t="shared" si="1"/>
        <v>1311</v>
      </c>
    </row>
    <row r="94" spans="1:10" x14ac:dyDescent="0.35">
      <c r="A94" s="49" t="s">
        <v>545</v>
      </c>
      <c r="B94" s="50">
        <v>1</v>
      </c>
      <c r="C94" s="49" t="s">
        <v>546</v>
      </c>
      <c r="D94">
        <v>52</v>
      </c>
      <c r="E94">
        <v>53</v>
      </c>
      <c r="F94">
        <v>41</v>
      </c>
      <c r="G94">
        <v>117</v>
      </c>
      <c r="H94">
        <v>244</v>
      </c>
      <c r="I94">
        <v>148</v>
      </c>
      <c r="J94" s="6">
        <f t="shared" si="1"/>
        <v>655</v>
      </c>
    </row>
    <row r="95" spans="1:10" x14ac:dyDescent="0.35">
      <c r="A95" s="49" t="s">
        <v>547</v>
      </c>
      <c r="B95" s="50">
        <v>1</v>
      </c>
      <c r="C95" s="49" t="s">
        <v>548</v>
      </c>
      <c r="D95">
        <v>247</v>
      </c>
      <c r="E95">
        <v>236</v>
      </c>
      <c r="F95">
        <v>50</v>
      </c>
      <c r="G95">
        <v>131</v>
      </c>
      <c r="H95">
        <v>308</v>
      </c>
      <c r="I95">
        <v>55</v>
      </c>
      <c r="J95" s="6">
        <f t="shared" si="1"/>
        <v>1027</v>
      </c>
    </row>
    <row r="96" spans="1:10" x14ac:dyDescent="0.35">
      <c r="A96" s="49" t="s">
        <v>549</v>
      </c>
      <c r="B96" s="50">
        <v>0.85</v>
      </c>
      <c r="C96" s="49" t="s">
        <v>550</v>
      </c>
      <c r="D96">
        <v>283</v>
      </c>
      <c r="E96">
        <v>340</v>
      </c>
      <c r="F96">
        <v>317</v>
      </c>
      <c r="G96">
        <v>104</v>
      </c>
      <c r="H96">
        <v>166</v>
      </c>
      <c r="I96">
        <v>187</v>
      </c>
      <c r="J96" s="6">
        <f t="shared" si="1"/>
        <v>1397</v>
      </c>
    </row>
    <row r="97" spans="1:10" x14ac:dyDescent="0.35">
      <c r="A97" s="49" t="s">
        <v>551</v>
      </c>
      <c r="B97" s="50">
        <v>1.1100000000000001</v>
      </c>
      <c r="C97" s="49" t="s">
        <v>552</v>
      </c>
      <c r="D97">
        <v>150</v>
      </c>
      <c r="E97">
        <v>132</v>
      </c>
      <c r="F97">
        <v>267</v>
      </c>
      <c r="G97">
        <v>285</v>
      </c>
      <c r="H97">
        <v>218</v>
      </c>
      <c r="I97">
        <v>166</v>
      </c>
      <c r="J97" s="6">
        <f t="shared" si="1"/>
        <v>1218</v>
      </c>
    </row>
    <row r="98" spans="1:10" x14ac:dyDescent="0.35">
      <c r="A98" s="49" t="s">
        <v>553</v>
      </c>
      <c r="B98" s="50">
        <v>1.5</v>
      </c>
      <c r="C98" s="49" t="s">
        <v>554</v>
      </c>
      <c r="D98">
        <v>286</v>
      </c>
      <c r="E98">
        <v>149</v>
      </c>
      <c r="F98">
        <v>273</v>
      </c>
      <c r="G98">
        <v>289</v>
      </c>
      <c r="H98">
        <v>16</v>
      </c>
      <c r="I98">
        <v>101</v>
      </c>
      <c r="J98" s="6">
        <f t="shared" si="1"/>
        <v>1114</v>
      </c>
    </row>
    <row r="99" spans="1:10" x14ac:dyDescent="0.35">
      <c r="A99" s="49" t="s">
        <v>555</v>
      </c>
      <c r="B99" s="50">
        <v>1.38</v>
      </c>
      <c r="C99" s="49" t="s">
        <v>556</v>
      </c>
      <c r="D99">
        <v>4</v>
      </c>
      <c r="E99">
        <v>97</v>
      </c>
      <c r="F99">
        <v>211</v>
      </c>
      <c r="G99">
        <v>230</v>
      </c>
      <c r="H99">
        <v>0</v>
      </c>
      <c r="I99">
        <v>324</v>
      </c>
      <c r="J99" s="6">
        <f t="shared" si="1"/>
        <v>866</v>
      </c>
    </row>
    <row r="100" spans="1:10" x14ac:dyDescent="0.35">
      <c r="A100" s="49" t="s">
        <v>557</v>
      </c>
      <c r="B100" s="50">
        <v>1.75</v>
      </c>
      <c r="C100" s="49" t="s">
        <v>558</v>
      </c>
      <c r="D100">
        <v>214</v>
      </c>
      <c r="E100">
        <v>290</v>
      </c>
      <c r="F100">
        <v>206</v>
      </c>
      <c r="G100">
        <v>156</v>
      </c>
      <c r="H100">
        <v>333</v>
      </c>
      <c r="I100">
        <v>181</v>
      </c>
      <c r="J100" s="6">
        <f t="shared" si="1"/>
        <v>1380</v>
      </c>
    </row>
    <row r="101" spans="1:10" x14ac:dyDescent="0.35">
      <c r="A101" s="49" t="s">
        <v>559</v>
      </c>
      <c r="B101" s="50">
        <v>0.6</v>
      </c>
      <c r="C101" s="49" t="s">
        <v>560</v>
      </c>
      <c r="D101">
        <v>46</v>
      </c>
      <c r="E101">
        <v>219</v>
      </c>
      <c r="F101">
        <v>273</v>
      </c>
      <c r="G101">
        <v>30</v>
      </c>
      <c r="H101">
        <v>165</v>
      </c>
      <c r="I101">
        <v>344</v>
      </c>
      <c r="J101" s="6">
        <f t="shared" si="1"/>
        <v>1077</v>
      </c>
    </row>
    <row r="102" spans="1:10" x14ac:dyDescent="0.35">
      <c r="A102" s="49" t="s">
        <v>561</v>
      </c>
      <c r="B102" s="50">
        <v>3</v>
      </c>
      <c r="C102" s="49" t="s">
        <v>562</v>
      </c>
      <c r="D102">
        <v>204</v>
      </c>
      <c r="E102">
        <v>195</v>
      </c>
      <c r="F102">
        <v>193</v>
      </c>
      <c r="G102">
        <v>269</v>
      </c>
      <c r="H102">
        <v>213</v>
      </c>
      <c r="I102">
        <v>186</v>
      </c>
      <c r="J102" s="6">
        <f t="shared" si="1"/>
        <v>1260</v>
      </c>
    </row>
    <row r="103" spans="1:10" x14ac:dyDescent="0.35">
      <c r="A103" s="49" t="s">
        <v>563</v>
      </c>
      <c r="B103" s="50">
        <v>2</v>
      </c>
      <c r="C103" s="49" t="s">
        <v>564</v>
      </c>
      <c r="D103">
        <v>187</v>
      </c>
      <c r="E103">
        <v>352</v>
      </c>
      <c r="F103">
        <v>134</v>
      </c>
      <c r="G103">
        <v>172</v>
      </c>
      <c r="H103">
        <v>124</v>
      </c>
      <c r="I103">
        <v>215</v>
      </c>
      <c r="J103" s="6">
        <f t="shared" si="1"/>
        <v>1184</v>
      </c>
    </row>
    <row r="104" spans="1:10" x14ac:dyDescent="0.35">
      <c r="A104" s="49" t="s">
        <v>565</v>
      </c>
      <c r="B104" s="50">
        <v>1</v>
      </c>
      <c r="C104" s="49" t="s">
        <v>566</v>
      </c>
      <c r="D104">
        <v>57</v>
      </c>
      <c r="E104">
        <v>302</v>
      </c>
      <c r="F104">
        <v>59</v>
      </c>
      <c r="G104">
        <v>166</v>
      </c>
      <c r="H104">
        <v>34</v>
      </c>
      <c r="I104">
        <v>274</v>
      </c>
      <c r="J104" s="6">
        <f t="shared" si="1"/>
        <v>892</v>
      </c>
    </row>
    <row r="105" spans="1:10" x14ac:dyDescent="0.35">
      <c r="A105" s="49" t="s">
        <v>567</v>
      </c>
      <c r="B105" s="50">
        <v>2.59</v>
      </c>
      <c r="C105" s="49" t="s">
        <v>568</v>
      </c>
      <c r="D105" s="51">
        <v>176</v>
      </c>
      <c r="E105" s="51">
        <v>17</v>
      </c>
      <c r="F105" s="51">
        <v>98</v>
      </c>
      <c r="G105" s="51">
        <v>80</v>
      </c>
      <c r="H105" s="51">
        <v>218</v>
      </c>
      <c r="I105" s="51">
        <v>137</v>
      </c>
      <c r="J105" s="6">
        <f t="shared" si="1"/>
        <v>726</v>
      </c>
    </row>
    <row r="106" spans="1:10" x14ac:dyDescent="0.35">
      <c r="A106" s="49" t="s">
        <v>569</v>
      </c>
      <c r="B106" s="50">
        <v>0.01</v>
      </c>
      <c r="C106" s="49" t="s">
        <v>570</v>
      </c>
      <c r="D106">
        <v>60</v>
      </c>
      <c r="E106">
        <v>69</v>
      </c>
      <c r="F106">
        <v>225</v>
      </c>
      <c r="G106">
        <v>23</v>
      </c>
      <c r="H106">
        <v>177</v>
      </c>
      <c r="I106">
        <v>65</v>
      </c>
      <c r="J106" s="6">
        <f t="shared" si="1"/>
        <v>619</v>
      </c>
    </row>
    <row r="107" spans="1:10" x14ac:dyDescent="0.35">
      <c r="A107" s="49" t="s">
        <v>571</v>
      </c>
      <c r="B107" s="50">
        <v>0.02</v>
      </c>
      <c r="C107" s="49" t="s">
        <v>572</v>
      </c>
      <c r="D107">
        <v>190</v>
      </c>
      <c r="E107">
        <v>96</v>
      </c>
      <c r="F107">
        <v>105</v>
      </c>
      <c r="G107">
        <v>270</v>
      </c>
      <c r="H107">
        <v>158</v>
      </c>
      <c r="I107">
        <v>70</v>
      </c>
      <c r="J107" s="6">
        <f t="shared" si="1"/>
        <v>889</v>
      </c>
    </row>
    <row r="108" spans="1:10" x14ac:dyDescent="0.35">
      <c r="A108" s="49" t="s">
        <v>573</v>
      </c>
      <c r="B108" s="50">
        <v>0.03</v>
      </c>
      <c r="C108" s="49" t="s">
        <v>574</v>
      </c>
      <c r="D108">
        <v>57</v>
      </c>
      <c r="E108">
        <v>170</v>
      </c>
      <c r="F108">
        <v>58</v>
      </c>
      <c r="G108">
        <v>237</v>
      </c>
      <c r="H108">
        <v>211</v>
      </c>
      <c r="I108">
        <v>105</v>
      </c>
      <c r="J108" s="6">
        <f t="shared" si="1"/>
        <v>838</v>
      </c>
    </row>
    <row r="109" spans="1:10" x14ac:dyDescent="0.35">
      <c r="A109" s="49" t="s">
        <v>575</v>
      </c>
      <c r="B109" s="50">
        <v>0.03</v>
      </c>
      <c r="C109" s="49" t="s">
        <v>576</v>
      </c>
      <c r="D109">
        <v>235</v>
      </c>
      <c r="E109">
        <v>20</v>
      </c>
      <c r="F109">
        <v>324</v>
      </c>
      <c r="G109">
        <v>91</v>
      </c>
      <c r="H109">
        <v>118</v>
      </c>
      <c r="I109">
        <v>295</v>
      </c>
      <c r="J109" s="6">
        <f t="shared" si="1"/>
        <v>1083</v>
      </c>
    </row>
    <row r="110" spans="1:10" x14ac:dyDescent="0.35">
      <c r="A110" s="49" t="s">
        <v>577</v>
      </c>
      <c r="B110" s="50">
        <v>0.1</v>
      </c>
      <c r="C110" s="49" t="s">
        <v>578</v>
      </c>
      <c r="D110">
        <v>152</v>
      </c>
      <c r="E110">
        <v>261</v>
      </c>
      <c r="F110">
        <v>351</v>
      </c>
      <c r="G110">
        <v>20</v>
      </c>
      <c r="H110">
        <v>57</v>
      </c>
      <c r="I110">
        <v>93</v>
      </c>
      <c r="J110" s="6">
        <f t="shared" si="1"/>
        <v>934</v>
      </c>
    </row>
    <row r="111" spans="1:10" x14ac:dyDescent="0.35">
      <c r="A111" s="49" t="s">
        <v>579</v>
      </c>
      <c r="B111" s="50">
        <v>0.63</v>
      </c>
      <c r="C111" s="49" t="s">
        <v>580</v>
      </c>
      <c r="D111">
        <v>304</v>
      </c>
      <c r="E111">
        <v>42</v>
      </c>
      <c r="F111">
        <v>60</v>
      </c>
      <c r="G111">
        <v>282</v>
      </c>
      <c r="H111">
        <v>322</v>
      </c>
      <c r="I111">
        <v>218</v>
      </c>
      <c r="J111" s="6">
        <f t="shared" si="1"/>
        <v>1228</v>
      </c>
    </row>
    <row r="112" spans="1:10" x14ac:dyDescent="0.35">
      <c r="A112" s="49" t="s">
        <v>581</v>
      </c>
      <c r="B112" s="50">
        <v>0.1</v>
      </c>
      <c r="C112" s="49" t="s">
        <v>582</v>
      </c>
      <c r="D112">
        <v>260</v>
      </c>
      <c r="E112">
        <v>107</v>
      </c>
      <c r="F112">
        <v>165</v>
      </c>
      <c r="G112">
        <v>190</v>
      </c>
      <c r="H112">
        <v>81</v>
      </c>
      <c r="I112">
        <v>9</v>
      </c>
      <c r="J112" s="6">
        <f t="shared" si="1"/>
        <v>812</v>
      </c>
    </row>
    <row r="113" spans="1:10" x14ac:dyDescent="0.35">
      <c r="A113" s="49" t="s">
        <v>583</v>
      </c>
      <c r="B113" s="50">
        <v>5</v>
      </c>
      <c r="C113" s="49" t="s">
        <v>584</v>
      </c>
      <c r="D113">
        <v>267</v>
      </c>
      <c r="E113">
        <v>49</v>
      </c>
      <c r="F113">
        <v>295</v>
      </c>
      <c r="G113">
        <v>79</v>
      </c>
      <c r="H113">
        <v>330</v>
      </c>
      <c r="I113">
        <v>281</v>
      </c>
      <c r="J113" s="6">
        <f t="shared" si="1"/>
        <v>1301</v>
      </c>
    </row>
    <row r="114" spans="1:10" x14ac:dyDescent="0.35">
      <c r="A114" s="49" t="s">
        <v>585</v>
      </c>
      <c r="B114" s="50">
        <v>0.75</v>
      </c>
      <c r="C114" s="49" t="s">
        <v>586</v>
      </c>
      <c r="D114">
        <v>47</v>
      </c>
      <c r="E114">
        <v>144</v>
      </c>
      <c r="F114">
        <v>17</v>
      </c>
      <c r="G114">
        <v>176</v>
      </c>
      <c r="H114">
        <v>92</v>
      </c>
      <c r="I114">
        <v>298</v>
      </c>
      <c r="J114" s="6">
        <f t="shared" si="1"/>
        <v>774</v>
      </c>
    </row>
    <row r="115" spans="1:10" x14ac:dyDescent="0.35">
      <c r="A115" s="49" t="s">
        <v>587</v>
      </c>
      <c r="B115" s="50">
        <v>1.5</v>
      </c>
      <c r="C115" s="49" t="s">
        <v>588</v>
      </c>
      <c r="D115">
        <v>232</v>
      </c>
      <c r="E115">
        <v>324</v>
      </c>
      <c r="F115">
        <v>190</v>
      </c>
      <c r="G115">
        <v>37</v>
      </c>
      <c r="H115">
        <v>38</v>
      </c>
      <c r="I115">
        <v>44</v>
      </c>
      <c r="J115" s="6">
        <f t="shared" si="1"/>
        <v>865</v>
      </c>
    </row>
    <row r="116" spans="1:10" x14ac:dyDescent="0.35">
      <c r="A116" s="49" t="s">
        <v>589</v>
      </c>
      <c r="B116" s="50">
        <v>2</v>
      </c>
      <c r="C116" s="49" t="s">
        <v>590</v>
      </c>
      <c r="D116">
        <v>28</v>
      </c>
      <c r="E116">
        <v>290</v>
      </c>
      <c r="F116">
        <v>216</v>
      </c>
      <c r="G116">
        <v>59</v>
      </c>
      <c r="H116">
        <v>132</v>
      </c>
      <c r="I116">
        <v>80</v>
      </c>
      <c r="J116" s="6">
        <f t="shared" si="1"/>
        <v>805</v>
      </c>
    </row>
    <row r="117" spans="1:10" x14ac:dyDescent="0.35">
      <c r="A117" s="49" t="s">
        <v>591</v>
      </c>
      <c r="B117" s="50">
        <v>1</v>
      </c>
      <c r="C117" s="49" t="s">
        <v>592</v>
      </c>
      <c r="D117">
        <v>77</v>
      </c>
      <c r="E117">
        <v>220</v>
      </c>
      <c r="F117">
        <v>86</v>
      </c>
      <c r="G117">
        <v>215</v>
      </c>
      <c r="H117">
        <v>103</v>
      </c>
      <c r="I117">
        <v>110</v>
      </c>
      <c r="J117" s="6">
        <f t="shared" si="1"/>
        <v>811</v>
      </c>
    </row>
    <row r="118" spans="1:10" x14ac:dyDescent="0.35">
      <c r="A118" s="49" t="s">
        <v>593</v>
      </c>
      <c r="B118" s="50">
        <v>2</v>
      </c>
      <c r="C118" s="49" t="s">
        <v>594</v>
      </c>
      <c r="D118">
        <v>1</v>
      </c>
      <c r="E118">
        <v>176</v>
      </c>
      <c r="F118">
        <v>211</v>
      </c>
      <c r="G118">
        <v>85</v>
      </c>
      <c r="H118">
        <v>186</v>
      </c>
      <c r="I118">
        <v>242</v>
      </c>
      <c r="J118" s="6">
        <f t="shared" si="1"/>
        <v>901</v>
      </c>
    </row>
    <row r="119" spans="1:10" x14ac:dyDescent="0.35">
      <c r="A119" s="49" t="s">
        <v>595</v>
      </c>
      <c r="B119" s="50">
        <v>3</v>
      </c>
      <c r="C119" s="49" t="s">
        <v>596</v>
      </c>
      <c r="D119" s="51">
        <v>142</v>
      </c>
      <c r="E119" s="51">
        <v>302</v>
      </c>
      <c r="F119" s="51">
        <v>255</v>
      </c>
      <c r="G119" s="51">
        <v>315</v>
      </c>
      <c r="H119" s="51">
        <v>476</v>
      </c>
      <c r="I119" s="51">
        <v>443</v>
      </c>
      <c r="J119" s="6">
        <f t="shared" si="1"/>
        <v>1933</v>
      </c>
    </row>
    <row r="120" spans="1:10" x14ac:dyDescent="0.35">
      <c r="A120" s="49" t="s">
        <v>597</v>
      </c>
      <c r="B120" s="50">
        <v>1.38</v>
      </c>
      <c r="C120" s="49" t="s">
        <v>598</v>
      </c>
      <c r="D120" s="51">
        <v>16</v>
      </c>
      <c r="E120" s="51">
        <v>83</v>
      </c>
      <c r="F120" s="51">
        <v>92</v>
      </c>
      <c r="G120" s="51">
        <v>95</v>
      </c>
      <c r="H120" s="51">
        <v>275</v>
      </c>
      <c r="I120" s="51">
        <v>89</v>
      </c>
      <c r="J120" s="6">
        <f t="shared" si="1"/>
        <v>650</v>
      </c>
    </row>
    <row r="121" spans="1:10" x14ac:dyDescent="0.35">
      <c r="A121" s="49" t="s">
        <v>599</v>
      </c>
      <c r="B121" s="50">
        <v>2.75</v>
      </c>
      <c r="C121" s="49" t="s">
        <v>600</v>
      </c>
      <c r="D121">
        <v>238</v>
      </c>
      <c r="E121">
        <v>116</v>
      </c>
      <c r="F121">
        <v>86</v>
      </c>
      <c r="G121">
        <v>270</v>
      </c>
      <c r="H121">
        <v>336</v>
      </c>
      <c r="I121">
        <v>168</v>
      </c>
      <c r="J121" s="6">
        <f t="shared" si="1"/>
        <v>1214</v>
      </c>
    </row>
    <row r="122" spans="1:10" x14ac:dyDescent="0.35">
      <c r="A122" s="49" t="s">
        <v>601</v>
      </c>
      <c r="B122" s="50">
        <v>0.56000000000000005</v>
      </c>
      <c r="C122" s="49" t="s">
        <v>602</v>
      </c>
      <c r="D122">
        <v>124</v>
      </c>
      <c r="E122">
        <v>326</v>
      </c>
      <c r="F122">
        <v>354</v>
      </c>
      <c r="G122">
        <v>257</v>
      </c>
      <c r="H122">
        <v>39</v>
      </c>
      <c r="I122">
        <v>101</v>
      </c>
      <c r="J122" s="6">
        <f t="shared" si="1"/>
        <v>1201</v>
      </c>
    </row>
    <row r="123" spans="1:10" x14ac:dyDescent="0.35">
      <c r="A123" s="49" t="s">
        <v>603</v>
      </c>
      <c r="B123" s="50">
        <v>0.1</v>
      </c>
      <c r="C123" s="49" t="s">
        <v>604</v>
      </c>
      <c r="D123">
        <v>86</v>
      </c>
      <c r="E123">
        <v>194</v>
      </c>
      <c r="F123">
        <v>61</v>
      </c>
      <c r="G123">
        <v>81</v>
      </c>
      <c r="H123">
        <v>121</v>
      </c>
      <c r="I123">
        <v>176</v>
      </c>
      <c r="J123" s="6">
        <f t="shared" si="1"/>
        <v>719</v>
      </c>
    </row>
    <row r="124" spans="1:10" x14ac:dyDescent="0.35">
      <c r="A124" s="49" t="s">
        <v>605</v>
      </c>
      <c r="B124" s="50">
        <v>3.74</v>
      </c>
      <c r="C124" s="49" t="s">
        <v>606</v>
      </c>
      <c r="D124">
        <v>80</v>
      </c>
      <c r="E124">
        <v>353</v>
      </c>
      <c r="F124">
        <v>99</v>
      </c>
      <c r="G124">
        <v>151</v>
      </c>
      <c r="H124">
        <v>1</v>
      </c>
      <c r="I124">
        <v>113</v>
      </c>
      <c r="J124" s="6">
        <f t="shared" si="1"/>
        <v>797</v>
      </c>
    </row>
    <row r="125" spans="1:10" x14ac:dyDescent="0.35">
      <c r="A125" s="49" t="s">
        <v>607</v>
      </c>
      <c r="B125" s="50">
        <v>2.21</v>
      </c>
      <c r="C125" s="49" t="s">
        <v>608</v>
      </c>
      <c r="D125" s="51">
        <v>263</v>
      </c>
      <c r="E125" s="51">
        <v>50</v>
      </c>
      <c r="F125" s="51">
        <v>240</v>
      </c>
      <c r="G125" s="51">
        <v>22</v>
      </c>
      <c r="H125" s="51">
        <v>350</v>
      </c>
      <c r="I125" s="51">
        <v>412</v>
      </c>
      <c r="J125" s="6">
        <f t="shared" si="1"/>
        <v>1337</v>
      </c>
    </row>
    <row r="126" spans="1:10" x14ac:dyDescent="0.35">
      <c r="A126" s="49" t="s">
        <v>609</v>
      </c>
      <c r="B126" s="50">
        <v>0.5</v>
      </c>
      <c r="C126" s="49" t="s">
        <v>610</v>
      </c>
      <c r="D126">
        <v>128</v>
      </c>
      <c r="E126">
        <v>85</v>
      </c>
      <c r="F126">
        <v>268</v>
      </c>
      <c r="G126">
        <v>338</v>
      </c>
      <c r="H126">
        <v>78</v>
      </c>
      <c r="I126">
        <v>333</v>
      </c>
      <c r="J126" s="6">
        <f t="shared" si="1"/>
        <v>1230</v>
      </c>
    </row>
    <row r="127" spans="1:10" x14ac:dyDescent="0.35">
      <c r="A127" s="49" t="s">
        <v>611</v>
      </c>
      <c r="B127" s="50">
        <v>0.45</v>
      </c>
      <c r="C127" s="49" t="s">
        <v>612</v>
      </c>
      <c r="D127">
        <v>88</v>
      </c>
      <c r="E127">
        <v>299</v>
      </c>
      <c r="F127">
        <v>251</v>
      </c>
      <c r="G127">
        <v>63</v>
      </c>
      <c r="H127">
        <v>57</v>
      </c>
      <c r="I127">
        <v>148</v>
      </c>
      <c r="J127" s="6">
        <f t="shared" si="1"/>
        <v>906</v>
      </c>
    </row>
    <row r="128" spans="1:10" x14ac:dyDescent="0.35">
      <c r="A128" s="49" t="s">
        <v>613</v>
      </c>
      <c r="B128" s="50">
        <v>1.65</v>
      </c>
      <c r="C128" s="49" t="s">
        <v>614</v>
      </c>
      <c r="D128">
        <v>78</v>
      </c>
      <c r="E128">
        <v>25</v>
      </c>
      <c r="F128">
        <v>95</v>
      </c>
      <c r="G128">
        <v>73</v>
      </c>
      <c r="H128">
        <v>72</v>
      </c>
      <c r="I128">
        <v>220</v>
      </c>
      <c r="J128" s="6">
        <f t="shared" si="1"/>
        <v>563</v>
      </c>
    </row>
    <row r="129" spans="1:10" x14ac:dyDescent="0.35">
      <c r="A129" s="49" t="s">
        <v>615</v>
      </c>
      <c r="B129" s="50">
        <v>0.1</v>
      </c>
      <c r="C129" s="49" t="s">
        <v>616</v>
      </c>
      <c r="D129">
        <v>12</v>
      </c>
      <c r="E129">
        <v>354</v>
      </c>
      <c r="F129">
        <v>3</v>
      </c>
      <c r="G129">
        <v>186</v>
      </c>
      <c r="H129">
        <v>220</v>
      </c>
      <c r="I129">
        <v>213</v>
      </c>
      <c r="J129" s="6">
        <f t="shared" si="1"/>
        <v>988</v>
      </c>
    </row>
    <row r="130" spans="1:10" x14ac:dyDescent="0.35">
      <c r="A130" s="49" t="s">
        <v>617</v>
      </c>
      <c r="B130" s="50">
        <v>4.66</v>
      </c>
      <c r="C130" s="49" t="s">
        <v>618</v>
      </c>
      <c r="D130">
        <v>43</v>
      </c>
      <c r="E130">
        <v>27</v>
      </c>
      <c r="F130">
        <v>240</v>
      </c>
      <c r="G130">
        <v>78</v>
      </c>
      <c r="H130">
        <v>342</v>
      </c>
      <c r="I130">
        <v>353</v>
      </c>
      <c r="J130" s="6">
        <f t="shared" ref="J130:J193" si="2">SUM(D130:I130)</f>
        <v>1083</v>
      </c>
    </row>
    <row r="131" spans="1:10" x14ac:dyDescent="0.35">
      <c r="A131" s="49" t="s">
        <v>619</v>
      </c>
      <c r="B131" s="50">
        <v>0.12</v>
      </c>
      <c r="C131" s="49" t="s">
        <v>620</v>
      </c>
      <c r="D131">
        <v>199</v>
      </c>
      <c r="E131">
        <v>100</v>
      </c>
      <c r="F131">
        <v>246</v>
      </c>
      <c r="G131">
        <v>26</v>
      </c>
      <c r="H131">
        <v>119</v>
      </c>
      <c r="I131">
        <v>266</v>
      </c>
      <c r="J131" s="6">
        <f t="shared" si="2"/>
        <v>956</v>
      </c>
    </row>
    <row r="132" spans="1:10" x14ac:dyDescent="0.35">
      <c r="A132" s="49" t="s">
        <v>621</v>
      </c>
      <c r="B132" s="50">
        <v>0.85</v>
      </c>
      <c r="C132" s="49" t="s">
        <v>622</v>
      </c>
      <c r="D132">
        <v>123</v>
      </c>
      <c r="E132">
        <v>132</v>
      </c>
      <c r="F132">
        <v>265</v>
      </c>
      <c r="G132">
        <v>326</v>
      </c>
      <c r="H132">
        <v>168</v>
      </c>
      <c r="I132">
        <v>181</v>
      </c>
      <c r="J132" s="6">
        <f t="shared" si="2"/>
        <v>1195</v>
      </c>
    </row>
    <row r="133" spans="1:10" x14ac:dyDescent="0.35">
      <c r="A133" s="49" t="s">
        <v>623</v>
      </c>
      <c r="B133" s="50">
        <v>1</v>
      </c>
      <c r="C133" s="49" t="s">
        <v>624</v>
      </c>
      <c r="D133">
        <v>200</v>
      </c>
      <c r="E133">
        <v>300</v>
      </c>
      <c r="F133">
        <v>252</v>
      </c>
      <c r="G133">
        <v>235</v>
      </c>
      <c r="H133">
        <v>187</v>
      </c>
      <c r="I133">
        <v>86</v>
      </c>
      <c r="J133" s="6">
        <f t="shared" si="2"/>
        <v>1260</v>
      </c>
    </row>
    <row r="134" spans="1:10" x14ac:dyDescent="0.35">
      <c r="A134" s="49" t="s">
        <v>625</v>
      </c>
      <c r="B134" s="50">
        <v>0.6</v>
      </c>
      <c r="C134" s="49" t="s">
        <v>626</v>
      </c>
      <c r="D134">
        <v>262</v>
      </c>
      <c r="E134">
        <v>227</v>
      </c>
      <c r="F134">
        <v>34</v>
      </c>
      <c r="G134">
        <v>218</v>
      </c>
      <c r="H134">
        <v>64</v>
      </c>
      <c r="I134">
        <v>147</v>
      </c>
      <c r="J134" s="6">
        <f t="shared" si="2"/>
        <v>952</v>
      </c>
    </row>
    <row r="135" spans="1:10" x14ac:dyDescent="0.35">
      <c r="A135" s="49" t="s">
        <v>627</v>
      </c>
      <c r="B135" s="50">
        <v>2.78</v>
      </c>
      <c r="C135" s="49" t="s">
        <v>628</v>
      </c>
      <c r="D135">
        <v>235</v>
      </c>
      <c r="E135">
        <v>23</v>
      </c>
      <c r="F135">
        <v>33</v>
      </c>
      <c r="G135">
        <v>144</v>
      </c>
      <c r="H135">
        <v>99</v>
      </c>
      <c r="I135">
        <v>269</v>
      </c>
      <c r="J135" s="6">
        <f t="shared" si="2"/>
        <v>803</v>
      </c>
    </row>
    <row r="136" spans="1:10" x14ac:dyDescent="0.35">
      <c r="A136" s="49" t="s">
        <v>629</v>
      </c>
      <c r="B136" s="50">
        <v>2.5299999999999998</v>
      </c>
      <c r="C136" s="49" t="s">
        <v>630</v>
      </c>
      <c r="D136">
        <v>85</v>
      </c>
      <c r="E136">
        <v>325</v>
      </c>
      <c r="F136">
        <v>133</v>
      </c>
      <c r="G136">
        <v>249</v>
      </c>
      <c r="H136">
        <v>98</v>
      </c>
      <c r="I136">
        <v>79</v>
      </c>
      <c r="J136" s="6">
        <f t="shared" si="2"/>
        <v>969</v>
      </c>
    </row>
    <row r="137" spans="1:10" ht="16.5" customHeight="1" x14ac:dyDescent="0.35">
      <c r="A137" s="49" t="s">
        <v>631</v>
      </c>
      <c r="B137" s="50">
        <v>1</v>
      </c>
      <c r="C137" s="49" t="s">
        <v>543</v>
      </c>
      <c r="D137">
        <v>19</v>
      </c>
      <c r="E137">
        <v>153</v>
      </c>
      <c r="F137">
        <v>137</v>
      </c>
      <c r="G137">
        <v>126</v>
      </c>
      <c r="H137">
        <v>242</v>
      </c>
      <c r="I137">
        <v>70</v>
      </c>
      <c r="J137" s="6">
        <f t="shared" si="2"/>
        <v>747</v>
      </c>
    </row>
    <row r="138" spans="1:10" x14ac:dyDescent="0.35">
      <c r="A138" s="49" t="s">
        <v>632</v>
      </c>
      <c r="B138" s="50">
        <v>3.01</v>
      </c>
      <c r="C138" s="49" t="s">
        <v>543</v>
      </c>
      <c r="D138">
        <v>15</v>
      </c>
      <c r="E138">
        <v>49</v>
      </c>
      <c r="F138">
        <v>163</v>
      </c>
      <c r="G138">
        <v>52</v>
      </c>
      <c r="H138">
        <v>284</v>
      </c>
      <c r="I138">
        <v>84</v>
      </c>
      <c r="J138" s="6">
        <f t="shared" si="2"/>
        <v>647</v>
      </c>
    </row>
    <row r="139" spans="1:10" x14ac:dyDescent="0.35">
      <c r="A139" s="49" t="s">
        <v>633</v>
      </c>
      <c r="B139" s="50">
        <v>1.18</v>
      </c>
      <c r="C139" s="49" t="s">
        <v>543</v>
      </c>
      <c r="D139">
        <v>177</v>
      </c>
      <c r="E139">
        <v>20</v>
      </c>
      <c r="F139">
        <v>79</v>
      </c>
      <c r="G139">
        <v>176</v>
      </c>
      <c r="H139">
        <v>19</v>
      </c>
      <c r="I139">
        <v>266</v>
      </c>
      <c r="J139" s="6">
        <f t="shared" si="2"/>
        <v>737</v>
      </c>
    </row>
    <row r="140" spans="1:10" x14ac:dyDescent="0.35">
      <c r="A140" s="49" t="s">
        <v>634</v>
      </c>
      <c r="B140" s="50">
        <v>2.1800000000000002</v>
      </c>
      <c r="C140" s="49" t="s">
        <v>543</v>
      </c>
      <c r="D140">
        <v>236</v>
      </c>
      <c r="E140">
        <v>114</v>
      </c>
      <c r="F140">
        <v>196</v>
      </c>
      <c r="G140">
        <v>274</v>
      </c>
      <c r="H140">
        <v>108</v>
      </c>
      <c r="I140">
        <v>110</v>
      </c>
      <c r="J140" s="6">
        <f t="shared" si="2"/>
        <v>1038</v>
      </c>
    </row>
    <row r="141" spans="1:10" x14ac:dyDescent="0.35">
      <c r="A141" s="49" t="s">
        <v>635</v>
      </c>
      <c r="B141" s="50">
        <v>9</v>
      </c>
      <c r="C141" s="49" t="s">
        <v>543</v>
      </c>
      <c r="D141">
        <v>275</v>
      </c>
      <c r="E141">
        <v>346</v>
      </c>
      <c r="F141">
        <v>306</v>
      </c>
      <c r="G141">
        <v>98</v>
      </c>
      <c r="H141">
        <v>185</v>
      </c>
      <c r="I141">
        <v>258</v>
      </c>
      <c r="J141" s="6">
        <f t="shared" si="2"/>
        <v>1468</v>
      </c>
    </row>
    <row r="142" spans="1:10" x14ac:dyDescent="0.35">
      <c r="A142" s="49" t="s">
        <v>636</v>
      </c>
      <c r="B142" s="50">
        <v>0.33</v>
      </c>
      <c r="C142" s="49" t="s">
        <v>543</v>
      </c>
      <c r="D142">
        <v>166</v>
      </c>
      <c r="E142">
        <v>108</v>
      </c>
      <c r="F142">
        <v>202</v>
      </c>
      <c r="G142">
        <v>327</v>
      </c>
      <c r="H142">
        <v>45</v>
      </c>
      <c r="I142">
        <v>103</v>
      </c>
      <c r="J142" s="6">
        <f t="shared" si="2"/>
        <v>951</v>
      </c>
    </row>
    <row r="143" spans="1:10" x14ac:dyDescent="0.35">
      <c r="A143" s="49" t="s">
        <v>637</v>
      </c>
      <c r="B143" s="50">
        <v>2.9</v>
      </c>
      <c r="C143" s="49" t="s">
        <v>638</v>
      </c>
      <c r="D143">
        <v>230</v>
      </c>
      <c r="E143">
        <v>10</v>
      </c>
      <c r="F143">
        <v>168</v>
      </c>
      <c r="G143">
        <v>247</v>
      </c>
      <c r="H143">
        <v>151</v>
      </c>
      <c r="I143">
        <v>221</v>
      </c>
      <c r="J143" s="6">
        <f t="shared" si="2"/>
        <v>1027</v>
      </c>
    </row>
    <row r="144" spans="1:10" x14ac:dyDescent="0.35">
      <c r="A144" s="49" t="s">
        <v>639</v>
      </c>
      <c r="B144" s="50">
        <v>0.28999999999999998</v>
      </c>
      <c r="C144" s="49" t="s">
        <v>543</v>
      </c>
      <c r="D144">
        <v>205</v>
      </c>
      <c r="E144">
        <v>276</v>
      </c>
      <c r="F144">
        <v>299</v>
      </c>
      <c r="G144">
        <v>32</v>
      </c>
      <c r="H144">
        <v>215</v>
      </c>
      <c r="I144">
        <v>293</v>
      </c>
      <c r="J144" s="6">
        <f t="shared" si="2"/>
        <v>1320</v>
      </c>
    </row>
    <row r="145" spans="1:10" x14ac:dyDescent="0.35">
      <c r="A145" s="49" t="s">
        <v>640</v>
      </c>
      <c r="B145" s="50">
        <v>3.5</v>
      </c>
      <c r="C145" s="49" t="s">
        <v>641</v>
      </c>
      <c r="D145">
        <v>140</v>
      </c>
      <c r="E145">
        <v>334</v>
      </c>
      <c r="F145">
        <v>182</v>
      </c>
      <c r="G145">
        <v>266</v>
      </c>
      <c r="H145">
        <v>86</v>
      </c>
      <c r="I145">
        <v>121</v>
      </c>
      <c r="J145" s="6">
        <f t="shared" si="2"/>
        <v>1129</v>
      </c>
    </row>
    <row r="146" spans="1:10" x14ac:dyDescent="0.35">
      <c r="A146" s="49" t="s">
        <v>642</v>
      </c>
      <c r="B146" s="50">
        <v>0.27</v>
      </c>
      <c r="C146" s="49" t="s">
        <v>543</v>
      </c>
      <c r="D146">
        <v>248</v>
      </c>
      <c r="E146">
        <v>12</v>
      </c>
      <c r="F146">
        <v>138</v>
      </c>
      <c r="G146">
        <v>6</v>
      </c>
      <c r="H146">
        <v>53</v>
      </c>
      <c r="I146">
        <v>55</v>
      </c>
      <c r="J146" s="6">
        <f t="shared" si="2"/>
        <v>512</v>
      </c>
    </row>
    <row r="147" spans="1:10" x14ac:dyDescent="0.35">
      <c r="A147" s="49" t="s">
        <v>643</v>
      </c>
      <c r="B147" s="50">
        <v>0.43</v>
      </c>
      <c r="C147" s="49" t="s">
        <v>543</v>
      </c>
      <c r="D147">
        <v>32</v>
      </c>
      <c r="E147">
        <v>52</v>
      </c>
      <c r="F147">
        <v>140</v>
      </c>
      <c r="G147">
        <v>213</v>
      </c>
      <c r="H147">
        <v>166</v>
      </c>
      <c r="I147">
        <v>99</v>
      </c>
      <c r="J147" s="6">
        <f t="shared" si="2"/>
        <v>702</v>
      </c>
    </row>
    <row r="148" spans="1:10" x14ac:dyDescent="0.35">
      <c r="A148" s="49" t="s">
        <v>644</v>
      </c>
      <c r="B148" s="50">
        <v>1.2</v>
      </c>
      <c r="C148" s="49" t="s">
        <v>543</v>
      </c>
      <c r="D148">
        <v>291</v>
      </c>
      <c r="E148">
        <v>195</v>
      </c>
      <c r="F148">
        <v>283</v>
      </c>
      <c r="G148">
        <v>253</v>
      </c>
      <c r="H148">
        <v>335</v>
      </c>
      <c r="I148">
        <v>190</v>
      </c>
      <c r="J148" s="6">
        <f t="shared" si="2"/>
        <v>1547</v>
      </c>
    </row>
    <row r="149" spans="1:10" x14ac:dyDescent="0.35">
      <c r="A149" s="49" t="s">
        <v>645</v>
      </c>
      <c r="B149" s="50">
        <v>1.2</v>
      </c>
      <c r="C149" s="49" t="s">
        <v>543</v>
      </c>
      <c r="D149">
        <v>157</v>
      </c>
      <c r="E149">
        <v>253</v>
      </c>
      <c r="F149">
        <v>9</v>
      </c>
      <c r="G149">
        <v>70</v>
      </c>
      <c r="H149">
        <v>177</v>
      </c>
      <c r="I149">
        <v>57</v>
      </c>
      <c r="J149" s="6">
        <f t="shared" si="2"/>
        <v>723</v>
      </c>
    </row>
    <row r="150" spans="1:10" x14ac:dyDescent="0.35">
      <c r="A150" s="49" t="s">
        <v>646</v>
      </c>
      <c r="B150" s="50">
        <v>3</v>
      </c>
      <c r="C150" s="49" t="s">
        <v>647</v>
      </c>
      <c r="D150">
        <v>245</v>
      </c>
      <c r="E150">
        <v>288</v>
      </c>
      <c r="F150">
        <v>151</v>
      </c>
      <c r="G150">
        <v>43</v>
      </c>
      <c r="H150">
        <v>14</v>
      </c>
      <c r="I150">
        <v>154</v>
      </c>
      <c r="J150" s="6">
        <f t="shared" si="2"/>
        <v>895</v>
      </c>
    </row>
    <row r="151" spans="1:10" x14ac:dyDescent="0.35">
      <c r="A151" s="49" t="s">
        <v>648</v>
      </c>
      <c r="B151" s="50">
        <v>0.35</v>
      </c>
      <c r="C151" s="49" t="s">
        <v>649</v>
      </c>
      <c r="D151">
        <v>288</v>
      </c>
      <c r="E151">
        <v>324</v>
      </c>
      <c r="F151">
        <v>116</v>
      </c>
      <c r="G151">
        <v>343</v>
      </c>
      <c r="H151">
        <v>227</v>
      </c>
      <c r="I151">
        <v>241</v>
      </c>
      <c r="J151" s="6">
        <f t="shared" si="2"/>
        <v>1539</v>
      </c>
    </row>
    <row r="152" spans="1:10" x14ac:dyDescent="0.35">
      <c r="A152" s="49" t="s">
        <v>650</v>
      </c>
      <c r="B152" s="50">
        <v>0.55000000000000004</v>
      </c>
      <c r="C152" s="49" t="s">
        <v>651</v>
      </c>
      <c r="D152">
        <v>261</v>
      </c>
      <c r="E152">
        <v>303</v>
      </c>
      <c r="F152">
        <v>218</v>
      </c>
      <c r="G152">
        <v>56</v>
      </c>
      <c r="H152">
        <v>187</v>
      </c>
      <c r="I152">
        <v>57</v>
      </c>
      <c r="J152" s="6">
        <f t="shared" si="2"/>
        <v>1082</v>
      </c>
    </row>
    <row r="153" spans="1:10" x14ac:dyDescent="0.35">
      <c r="A153" s="49" t="s">
        <v>652</v>
      </c>
      <c r="B153" s="50">
        <v>1</v>
      </c>
      <c r="C153" s="49" t="s">
        <v>653</v>
      </c>
      <c r="D153">
        <v>329</v>
      </c>
      <c r="E153">
        <v>12</v>
      </c>
      <c r="F153">
        <v>118</v>
      </c>
      <c r="G153">
        <v>243</v>
      </c>
      <c r="H153">
        <v>206</v>
      </c>
      <c r="I153">
        <v>73</v>
      </c>
      <c r="J153" s="6">
        <f t="shared" si="2"/>
        <v>981</v>
      </c>
    </row>
    <row r="154" spans="1:10" x14ac:dyDescent="0.35">
      <c r="A154" s="49" t="s">
        <v>654</v>
      </c>
      <c r="B154" s="50">
        <v>0.35</v>
      </c>
      <c r="C154" s="49" t="s">
        <v>655</v>
      </c>
      <c r="D154">
        <v>70</v>
      </c>
      <c r="E154">
        <v>109</v>
      </c>
      <c r="F154">
        <v>239</v>
      </c>
      <c r="G154">
        <v>17</v>
      </c>
      <c r="H154">
        <v>65</v>
      </c>
      <c r="I154">
        <v>67</v>
      </c>
      <c r="J154" s="6">
        <f t="shared" si="2"/>
        <v>567</v>
      </c>
    </row>
    <row r="155" spans="1:10" x14ac:dyDescent="0.35">
      <c r="A155" s="52" t="s">
        <v>395</v>
      </c>
      <c r="B155" s="53">
        <v>0.55000000000000004</v>
      </c>
      <c r="C155" s="52" t="s">
        <v>656</v>
      </c>
      <c r="D155" s="54">
        <v>109</v>
      </c>
      <c r="E155" s="54">
        <v>290</v>
      </c>
      <c r="F155" s="54">
        <v>14</v>
      </c>
      <c r="G155" s="54">
        <v>2</v>
      </c>
      <c r="H155" s="54">
        <v>165</v>
      </c>
      <c r="I155" s="54">
        <v>302</v>
      </c>
      <c r="J155" s="55">
        <f t="shared" si="2"/>
        <v>882</v>
      </c>
    </row>
    <row r="156" spans="1:10" x14ac:dyDescent="0.35">
      <c r="A156" s="49" t="s">
        <v>657</v>
      </c>
      <c r="B156" s="50">
        <v>1</v>
      </c>
      <c r="C156" s="49" t="s">
        <v>658</v>
      </c>
      <c r="D156">
        <v>23</v>
      </c>
      <c r="E156">
        <v>256</v>
      </c>
      <c r="F156">
        <v>260</v>
      </c>
      <c r="G156">
        <v>173</v>
      </c>
      <c r="H156">
        <v>291</v>
      </c>
      <c r="I156">
        <v>263</v>
      </c>
      <c r="J156" s="6">
        <f t="shared" si="2"/>
        <v>1266</v>
      </c>
    </row>
    <row r="157" spans="1:10" x14ac:dyDescent="0.35">
      <c r="A157" s="49" t="s">
        <v>659</v>
      </c>
      <c r="B157" s="50">
        <v>0.5</v>
      </c>
      <c r="C157" s="49" t="s">
        <v>660</v>
      </c>
      <c r="D157" s="51">
        <v>109</v>
      </c>
      <c r="E157" s="51">
        <v>58</v>
      </c>
      <c r="F157" s="51">
        <v>83</v>
      </c>
      <c r="G157" s="51">
        <v>150</v>
      </c>
      <c r="H157" s="51">
        <v>123</v>
      </c>
      <c r="I157" s="51">
        <v>13</v>
      </c>
      <c r="J157" s="6">
        <f t="shared" si="2"/>
        <v>536</v>
      </c>
    </row>
    <row r="158" spans="1:10" x14ac:dyDescent="0.35">
      <c r="A158" s="49" t="s">
        <v>661</v>
      </c>
      <c r="B158" s="50">
        <v>7.35</v>
      </c>
      <c r="C158" s="49" t="s">
        <v>662</v>
      </c>
      <c r="D158">
        <v>151</v>
      </c>
      <c r="E158">
        <v>225</v>
      </c>
      <c r="F158">
        <v>98</v>
      </c>
      <c r="G158">
        <v>44</v>
      </c>
      <c r="H158">
        <v>218</v>
      </c>
      <c r="I158">
        <v>81</v>
      </c>
      <c r="J158" s="6">
        <f t="shared" si="2"/>
        <v>817</v>
      </c>
    </row>
    <row r="159" spans="1:10" x14ac:dyDescent="0.35">
      <c r="A159" s="49" t="s">
        <v>663</v>
      </c>
      <c r="B159" s="50">
        <v>32.5</v>
      </c>
      <c r="C159" s="49" t="s">
        <v>664</v>
      </c>
      <c r="D159">
        <v>126</v>
      </c>
      <c r="E159">
        <v>90</v>
      </c>
      <c r="F159">
        <v>104</v>
      </c>
      <c r="G159">
        <v>179</v>
      </c>
      <c r="H159">
        <v>52</v>
      </c>
      <c r="I159">
        <v>114</v>
      </c>
      <c r="J159" s="6">
        <f t="shared" si="2"/>
        <v>665</v>
      </c>
    </row>
    <row r="160" spans="1:10" x14ac:dyDescent="0.35">
      <c r="A160" s="49" t="s">
        <v>665</v>
      </c>
      <c r="B160" s="50">
        <v>34.5</v>
      </c>
      <c r="C160" s="49" t="s">
        <v>664</v>
      </c>
      <c r="D160">
        <v>339</v>
      </c>
      <c r="E160">
        <v>203</v>
      </c>
      <c r="F160">
        <v>185</v>
      </c>
      <c r="G160">
        <v>84</v>
      </c>
      <c r="H160">
        <v>57</v>
      </c>
      <c r="I160">
        <v>321</v>
      </c>
      <c r="J160" s="6">
        <f t="shared" si="2"/>
        <v>1189</v>
      </c>
    </row>
    <row r="161" spans="1:10" x14ac:dyDescent="0.35">
      <c r="A161" s="49" t="s">
        <v>666</v>
      </c>
      <c r="B161" s="50">
        <v>0.55000000000000004</v>
      </c>
      <c r="C161" s="49" t="s">
        <v>667</v>
      </c>
      <c r="D161">
        <v>233</v>
      </c>
      <c r="E161">
        <v>195</v>
      </c>
      <c r="F161">
        <v>2</v>
      </c>
      <c r="G161">
        <v>273</v>
      </c>
      <c r="H161">
        <v>240</v>
      </c>
      <c r="I161">
        <v>79</v>
      </c>
      <c r="J161" s="6">
        <f t="shared" si="2"/>
        <v>1022</v>
      </c>
    </row>
    <row r="162" spans="1:10" x14ac:dyDescent="0.35">
      <c r="A162" s="49" t="s">
        <v>668</v>
      </c>
      <c r="B162" s="50">
        <v>0.41</v>
      </c>
      <c r="C162" s="49" t="s">
        <v>669</v>
      </c>
      <c r="D162">
        <v>57</v>
      </c>
      <c r="E162">
        <v>348</v>
      </c>
      <c r="F162">
        <v>207</v>
      </c>
      <c r="G162">
        <v>169</v>
      </c>
      <c r="H162">
        <v>321</v>
      </c>
      <c r="I162">
        <v>229</v>
      </c>
      <c r="J162" s="6">
        <f t="shared" si="2"/>
        <v>1331</v>
      </c>
    </row>
    <row r="163" spans="1:10" x14ac:dyDescent="0.35">
      <c r="A163" s="49" t="s">
        <v>670</v>
      </c>
      <c r="B163" s="50">
        <v>0.77</v>
      </c>
      <c r="C163" s="49" t="s">
        <v>669</v>
      </c>
      <c r="D163">
        <v>19</v>
      </c>
      <c r="E163">
        <v>342</v>
      </c>
      <c r="F163">
        <v>352</v>
      </c>
      <c r="G163">
        <v>215</v>
      </c>
      <c r="H163">
        <v>209</v>
      </c>
      <c r="I163">
        <v>134</v>
      </c>
      <c r="J163" s="6">
        <f t="shared" si="2"/>
        <v>1271</v>
      </c>
    </row>
    <row r="164" spans="1:10" x14ac:dyDescent="0.35">
      <c r="A164" s="49" t="s">
        <v>671</v>
      </c>
      <c r="B164" s="50">
        <v>1.1200000000000001</v>
      </c>
      <c r="C164" s="49" t="s">
        <v>669</v>
      </c>
      <c r="D164">
        <v>283</v>
      </c>
      <c r="E164">
        <v>141</v>
      </c>
      <c r="F164">
        <v>333</v>
      </c>
      <c r="G164">
        <v>137</v>
      </c>
      <c r="H164">
        <v>12</v>
      </c>
      <c r="I164">
        <v>179</v>
      </c>
      <c r="J164" s="6">
        <f t="shared" si="2"/>
        <v>1085</v>
      </c>
    </row>
    <row r="165" spans="1:10" x14ac:dyDescent="0.35">
      <c r="A165" s="49" t="s">
        <v>672</v>
      </c>
      <c r="B165" s="50">
        <v>3</v>
      </c>
      <c r="C165" s="49" t="s">
        <v>673</v>
      </c>
      <c r="D165" s="51">
        <v>130</v>
      </c>
      <c r="E165" s="51">
        <v>18</v>
      </c>
      <c r="F165" s="51">
        <v>151</v>
      </c>
      <c r="G165" s="51">
        <v>83</v>
      </c>
      <c r="H165" s="51">
        <v>249</v>
      </c>
      <c r="I165" s="51">
        <v>132</v>
      </c>
      <c r="J165" s="6">
        <f t="shared" si="2"/>
        <v>763</v>
      </c>
    </row>
    <row r="166" spans="1:10" x14ac:dyDescent="0.35">
      <c r="A166" s="49" t="s">
        <v>674</v>
      </c>
      <c r="B166" s="50">
        <v>3.4</v>
      </c>
      <c r="C166" s="49" t="s">
        <v>675</v>
      </c>
      <c r="D166">
        <v>76</v>
      </c>
      <c r="E166">
        <v>243</v>
      </c>
      <c r="F166">
        <v>197</v>
      </c>
      <c r="G166">
        <v>121</v>
      </c>
      <c r="H166">
        <v>153</v>
      </c>
      <c r="I166">
        <v>24</v>
      </c>
      <c r="J166" s="6">
        <f t="shared" si="2"/>
        <v>814</v>
      </c>
    </row>
    <row r="167" spans="1:10" x14ac:dyDescent="0.35">
      <c r="A167" s="49" t="s">
        <v>676</v>
      </c>
      <c r="B167" s="50">
        <v>8.34</v>
      </c>
      <c r="C167" s="49" t="s">
        <v>675</v>
      </c>
      <c r="D167">
        <v>292</v>
      </c>
      <c r="E167">
        <v>12</v>
      </c>
      <c r="F167">
        <v>52</v>
      </c>
      <c r="G167">
        <v>173</v>
      </c>
      <c r="H167">
        <v>17</v>
      </c>
      <c r="I167">
        <v>266</v>
      </c>
      <c r="J167" s="6">
        <f t="shared" si="2"/>
        <v>812</v>
      </c>
    </row>
    <row r="168" spans="1:10" x14ac:dyDescent="0.35">
      <c r="A168" s="49" t="s">
        <v>677</v>
      </c>
      <c r="B168" s="50">
        <v>2</v>
      </c>
      <c r="C168" s="49" t="s">
        <v>675</v>
      </c>
      <c r="D168">
        <v>50</v>
      </c>
      <c r="E168">
        <v>33</v>
      </c>
      <c r="F168">
        <v>9</v>
      </c>
      <c r="G168">
        <v>292</v>
      </c>
      <c r="H168">
        <v>46</v>
      </c>
      <c r="I168">
        <v>14</v>
      </c>
      <c r="J168" s="6">
        <f t="shared" si="2"/>
        <v>444</v>
      </c>
    </row>
    <row r="169" spans="1:10" x14ac:dyDescent="0.35">
      <c r="A169" s="49" t="s">
        <v>678</v>
      </c>
      <c r="B169" s="50">
        <v>2.2000000000000002</v>
      </c>
      <c r="C169" s="49" t="s">
        <v>679</v>
      </c>
      <c r="D169">
        <v>255</v>
      </c>
      <c r="E169">
        <v>319</v>
      </c>
      <c r="F169">
        <v>163</v>
      </c>
      <c r="G169">
        <v>2</v>
      </c>
      <c r="H169">
        <v>262</v>
      </c>
      <c r="I169">
        <v>200</v>
      </c>
      <c r="J169" s="6">
        <f t="shared" si="2"/>
        <v>1201</v>
      </c>
    </row>
    <row r="170" spans="1:10" x14ac:dyDescent="0.35">
      <c r="A170" s="49" t="s">
        <v>680</v>
      </c>
      <c r="B170" s="50">
        <v>1</v>
      </c>
      <c r="C170" s="49" t="s">
        <v>675</v>
      </c>
      <c r="D170">
        <v>209</v>
      </c>
      <c r="E170">
        <v>257</v>
      </c>
      <c r="F170">
        <v>140</v>
      </c>
      <c r="G170">
        <v>108</v>
      </c>
      <c r="H170">
        <v>260</v>
      </c>
      <c r="I170">
        <v>52</v>
      </c>
      <c r="J170" s="6">
        <f t="shared" si="2"/>
        <v>1026</v>
      </c>
    </row>
    <row r="171" spans="1:10" x14ac:dyDescent="0.35">
      <c r="A171" s="49" t="s">
        <v>681</v>
      </c>
      <c r="B171" s="50">
        <v>1.6</v>
      </c>
      <c r="C171" s="49" t="s">
        <v>682</v>
      </c>
      <c r="D171">
        <v>128</v>
      </c>
      <c r="E171">
        <v>276</v>
      </c>
      <c r="F171">
        <v>88</v>
      </c>
      <c r="G171">
        <v>218</v>
      </c>
      <c r="H171">
        <v>213</v>
      </c>
      <c r="I171">
        <v>251</v>
      </c>
      <c r="J171" s="6">
        <f t="shared" si="2"/>
        <v>1174</v>
      </c>
    </row>
    <row r="172" spans="1:10" x14ac:dyDescent="0.35">
      <c r="A172" s="49" t="s">
        <v>683</v>
      </c>
      <c r="B172" s="50">
        <v>1.8</v>
      </c>
      <c r="C172" s="49" t="s">
        <v>682</v>
      </c>
      <c r="D172">
        <v>313</v>
      </c>
      <c r="E172">
        <v>20</v>
      </c>
      <c r="F172">
        <v>346</v>
      </c>
      <c r="G172">
        <v>262</v>
      </c>
      <c r="H172">
        <v>5</v>
      </c>
      <c r="I172">
        <v>89</v>
      </c>
      <c r="J172" s="6">
        <f t="shared" si="2"/>
        <v>1035</v>
      </c>
    </row>
    <row r="173" spans="1:10" x14ac:dyDescent="0.35">
      <c r="A173" s="49" t="s">
        <v>684</v>
      </c>
      <c r="B173" s="50">
        <v>0.34</v>
      </c>
      <c r="C173" s="49" t="s">
        <v>685</v>
      </c>
      <c r="D173">
        <v>283</v>
      </c>
      <c r="E173">
        <v>327</v>
      </c>
      <c r="F173">
        <v>340</v>
      </c>
      <c r="G173">
        <v>323</v>
      </c>
      <c r="H173">
        <v>337</v>
      </c>
      <c r="I173">
        <v>118</v>
      </c>
      <c r="J173" s="6">
        <f t="shared" si="2"/>
        <v>1728</v>
      </c>
    </row>
    <row r="174" spans="1:10" x14ac:dyDescent="0.35">
      <c r="A174" s="49" t="s">
        <v>686</v>
      </c>
      <c r="B174" s="50">
        <v>0.35</v>
      </c>
      <c r="C174" s="49" t="s">
        <v>687</v>
      </c>
      <c r="D174">
        <v>23</v>
      </c>
      <c r="E174">
        <v>15</v>
      </c>
      <c r="F174">
        <v>300</v>
      </c>
      <c r="G174">
        <v>151</v>
      </c>
      <c r="H174">
        <v>323</v>
      </c>
      <c r="I174">
        <v>193</v>
      </c>
      <c r="J174" s="6">
        <f t="shared" si="2"/>
        <v>1005</v>
      </c>
    </row>
    <row r="175" spans="1:10" x14ac:dyDescent="0.35">
      <c r="A175" s="49" t="s">
        <v>688</v>
      </c>
      <c r="B175" s="50">
        <v>2.6</v>
      </c>
      <c r="C175" s="49" t="s">
        <v>685</v>
      </c>
      <c r="D175">
        <v>124</v>
      </c>
      <c r="E175">
        <v>295</v>
      </c>
      <c r="F175">
        <v>231</v>
      </c>
      <c r="G175">
        <v>259</v>
      </c>
      <c r="H175">
        <v>111</v>
      </c>
      <c r="I175">
        <v>162</v>
      </c>
      <c r="J175" s="6">
        <f t="shared" si="2"/>
        <v>1182</v>
      </c>
    </row>
    <row r="176" spans="1:10" x14ac:dyDescent="0.35">
      <c r="A176" s="49" t="s">
        <v>689</v>
      </c>
      <c r="B176" s="50">
        <v>1.6</v>
      </c>
      <c r="C176" s="49" t="s">
        <v>685</v>
      </c>
      <c r="D176">
        <v>178</v>
      </c>
      <c r="E176">
        <v>23</v>
      </c>
      <c r="F176">
        <v>89</v>
      </c>
      <c r="G176">
        <v>62</v>
      </c>
      <c r="H176">
        <v>224</v>
      </c>
      <c r="I176">
        <v>293</v>
      </c>
      <c r="J176" s="6">
        <f t="shared" si="2"/>
        <v>869</v>
      </c>
    </row>
    <row r="177" spans="1:10" x14ac:dyDescent="0.35">
      <c r="A177" s="49" t="s">
        <v>690</v>
      </c>
      <c r="B177" s="50">
        <v>3.83</v>
      </c>
      <c r="C177" s="49" t="s">
        <v>685</v>
      </c>
      <c r="D177">
        <v>283</v>
      </c>
      <c r="E177">
        <v>262</v>
      </c>
      <c r="F177">
        <v>224</v>
      </c>
      <c r="G177">
        <v>322</v>
      </c>
      <c r="H177">
        <v>80</v>
      </c>
      <c r="I177">
        <v>300</v>
      </c>
      <c r="J177" s="6">
        <f t="shared" si="2"/>
        <v>1471</v>
      </c>
    </row>
    <row r="178" spans="1:10" x14ac:dyDescent="0.35">
      <c r="A178" s="49" t="s">
        <v>691</v>
      </c>
      <c r="B178" s="50">
        <v>7.96</v>
      </c>
      <c r="C178" s="49" t="s">
        <v>685</v>
      </c>
      <c r="D178">
        <v>329</v>
      </c>
      <c r="E178">
        <v>229</v>
      </c>
      <c r="F178">
        <v>334</v>
      </c>
      <c r="G178">
        <v>298</v>
      </c>
      <c r="H178">
        <v>303</v>
      </c>
      <c r="I178">
        <v>43</v>
      </c>
      <c r="J178" s="6">
        <f t="shared" si="2"/>
        <v>1536</v>
      </c>
    </row>
    <row r="179" spans="1:10" x14ac:dyDescent="0.35">
      <c r="A179" s="49" t="s">
        <v>692</v>
      </c>
      <c r="B179" s="50">
        <v>0.39</v>
      </c>
      <c r="C179" s="49" t="s">
        <v>685</v>
      </c>
      <c r="D179">
        <v>43</v>
      </c>
      <c r="E179">
        <v>259</v>
      </c>
      <c r="F179">
        <v>309</v>
      </c>
      <c r="G179">
        <v>343</v>
      </c>
      <c r="H179">
        <v>47</v>
      </c>
      <c r="I179">
        <v>328</v>
      </c>
      <c r="J179" s="6">
        <f t="shared" si="2"/>
        <v>1329</v>
      </c>
    </row>
    <row r="180" spans="1:10" x14ac:dyDescent="0.35">
      <c r="A180" s="49" t="s">
        <v>693</v>
      </c>
      <c r="B180" s="50">
        <v>4</v>
      </c>
      <c r="C180" s="49" t="s">
        <v>685</v>
      </c>
      <c r="D180">
        <v>39</v>
      </c>
      <c r="E180">
        <v>28</v>
      </c>
      <c r="F180">
        <v>4</v>
      </c>
      <c r="G180">
        <v>124</v>
      </c>
      <c r="H180">
        <v>301</v>
      </c>
      <c r="I180">
        <v>106</v>
      </c>
      <c r="J180" s="6">
        <f t="shared" si="2"/>
        <v>602</v>
      </c>
    </row>
    <row r="181" spans="1:10" x14ac:dyDescent="0.35">
      <c r="A181" s="49" t="s">
        <v>694</v>
      </c>
      <c r="B181" s="50">
        <v>3.6</v>
      </c>
      <c r="C181" s="49" t="s">
        <v>685</v>
      </c>
      <c r="D181">
        <v>195</v>
      </c>
      <c r="E181">
        <v>303</v>
      </c>
      <c r="F181">
        <v>80</v>
      </c>
      <c r="G181">
        <v>143</v>
      </c>
      <c r="H181">
        <v>19</v>
      </c>
      <c r="I181">
        <v>291</v>
      </c>
      <c r="J181" s="6">
        <f t="shared" si="2"/>
        <v>1031</v>
      </c>
    </row>
    <row r="182" spans="1:10" x14ac:dyDescent="0.35">
      <c r="A182" s="49" t="s">
        <v>695</v>
      </c>
      <c r="B182" s="50">
        <v>3.6</v>
      </c>
      <c r="C182" s="49" t="s">
        <v>685</v>
      </c>
      <c r="D182">
        <v>1</v>
      </c>
      <c r="E182">
        <v>121</v>
      </c>
      <c r="F182">
        <v>305</v>
      </c>
      <c r="G182">
        <v>349</v>
      </c>
      <c r="H182">
        <v>354</v>
      </c>
      <c r="I182">
        <v>147</v>
      </c>
      <c r="J182" s="6">
        <f t="shared" si="2"/>
        <v>1277</v>
      </c>
    </row>
    <row r="183" spans="1:10" x14ac:dyDescent="0.35">
      <c r="A183" s="49" t="s">
        <v>696</v>
      </c>
      <c r="B183" s="50">
        <v>4</v>
      </c>
      <c r="C183" s="49" t="s">
        <v>685</v>
      </c>
      <c r="D183">
        <v>209</v>
      </c>
      <c r="E183">
        <v>344</v>
      </c>
      <c r="F183">
        <v>190</v>
      </c>
      <c r="G183">
        <v>278</v>
      </c>
      <c r="H183">
        <v>311</v>
      </c>
      <c r="I183">
        <v>342</v>
      </c>
      <c r="J183" s="6">
        <f t="shared" si="2"/>
        <v>1674</v>
      </c>
    </row>
    <row r="184" spans="1:10" x14ac:dyDescent="0.35">
      <c r="A184" s="49" t="s">
        <v>697</v>
      </c>
      <c r="B184" s="50">
        <v>0.92</v>
      </c>
      <c r="C184" s="49" t="s">
        <v>685</v>
      </c>
      <c r="D184">
        <v>11</v>
      </c>
      <c r="E184">
        <v>206</v>
      </c>
      <c r="F184">
        <v>324</v>
      </c>
      <c r="G184">
        <v>312</v>
      </c>
      <c r="H184">
        <v>119</v>
      </c>
      <c r="I184">
        <v>126</v>
      </c>
      <c r="J184" s="6">
        <f t="shared" si="2"/>
        <v>1098</v>
      </c>
    </row>
    <row r="185" spans="1:10" x14ac:dyDescent="0.35">
      <c r="A185" s="49" t="s">
        <v>698</v>
      </c>
      <c r="B185" s="50">
        <v>7.84</v>
      </c>
      <c r="C185" s="49" t="s">
        <v>685</v>
      </c>
      <c r="D185">
        <v>263</v>
      </c>
      <c r="E185">
        <v>14</v>
      </c>
      <c r="F185">
        <v>277</v>
      </c>
      <c r="G185">
        <v>158</v>
      </c>
      <c r="H185">
        <v>70</v>
      </c>
      <c r="I185">
        <v>126</v>
      </c>
      <c r="J185" s="6">
        <f t="shared" si="2"/>
        <v>908</v>
      </c>
    </row>
    <row r="186" spans="1:10" x14ac:dyDescent="0.35">
      <c r="A186" s="49" t="s">
        <v>699</v>
      </c>
      <c r="B186" s="50">
        <v>2.76</v>
      </c>
      <c r="C186" s="49" t="s">
        <v>685</v>
      </c>
      <c r="D186">
        <v>117</v>
      </c>
      <c r="E186">
        <v>120</v>
      </c>
      <c r="F186">
        <v>159</v>
      </c>
      <c r="G186">
        <v>290</v>
      </c>
      <c r="H186">
        <v>4</v>
      </c>
      <c r="I186">
        <v>184</v>
      </c>
      <c r="J186" s="6">
        <f t="shared" si="2"/>
        <v>874</v>
      </c>
    </row>
    <row r="187" spans="1:10" x14ac:dyDescent="0.35">
      <c r="A187" s="52" t="s">
        <v>394</v>
      </c>
      <c r="B187" s="53">
        <v>2.4</v>
      </c>
      <c r="C187" s="52" t="s">
        <v>687</v>
      </c>
      <c r="D187" s="54">
        <v>55</v>
      </c>
      <c r="E187" s="54">
        <v>36</v>
      </c>
      <c r="F187" s="54">
        <v>265</v>
      </c>
      <c r="G187" s="54">
        <v>67</v>
      </c>
      <c r="H187" s="54">
        <v>22</v>
      </c>
      <c r="I187" s="54">
        <v>250</v>
      </c>
      <c r="J187" s="55">
        <f t="shared" si="2"/>
        <v>695</v>
      </c>
    </row>
    <row r="188" spans="1:10" x14ac:dyDescent="0.35">
      <c r="A188" s="49" t="s">
        <v>700</v>
      </c>
      <c r="B188" s="50">
        <v>3.2</v>
      </c>
      <c r="C188" s="49" t="s">
        <v>685</v>
      </c>
      <c r="D188">
        <v>216</v>
      </c>
      <c r="E188">
        <v>345</v>
      </c>
      <c r="F188">
        <v>64</v>
      </c>
      <c r="G188">
        <v>325</v>
      </c>
      <c r="H188">
        <v>165</v>
      </c>
      <c r="I188">
        <v>108</v>
      </c>
      <c r="J188" s="6">
        <f t="shared" si="2"/>
        <v>1223</v>
      </c>
    </row>
    <row r="189" spans="1:10" x14ac:dyDescent="0.35">
      <c r="A189" s="49" t="s">
        <v>701</v>
      </c>
      <c r="B189" s="50">
        <v>2.84</v>
      </c>
      <c r="C189" s="49" t="s">
        <v>702</v>
      </c>
      <c r="D189">
        <v>226</v>
      </c>
      <c r="E189">
        <v>215</v>
      </c>
      <c r="F189">
        <v>263</v>
      </c>
      <c r="G189">
        <v>177</v>
      </c>
      <c r="H189">
        <v>21</v>
      </c>
      <c r="I189">
        <v>25</v>
      </c>
      <c r="J189" s="6">
        <f t="shared" si="2"/>
        <v>927</v>
      </c>
    </row>
    <row r="190" spans="1:10" x14ac:dyDescent="0.35">
      <c r="A190" s="49" t="s">
        <v>703</v>
      </c>
      <c r="B190" s="50">
        <v>0.15</v>
      </c>
      <c r="C190" s="49" t="s">
        <v>704</v>
      </c>
      <c r="D190">
        <v>94</v>
      </c>
      <c r="E190">
        <v>222</v>
      </c>
      <c r="F190">
        <v>119</v>
      </c>
      <c r="G190">
        <v>7</v>
      </c>
      <c r="H190">
        <v>46</v>
      </c>
      <c r="I190">
        <v>168</v>
      </c>
      <c r="J190" s="6">
        <f t="shared" si="2"/>
        <v>656</v>
      </c>
    </row>
    <row r="191" spans="1:10" x14ac:dyDescent="0.35">
      <c r="A191" s="49" t="s">
        <v>705</v>
      </c>
      <c r="B191" s="50">
        <v>0.15</v>
      </c>
      <c r="C191" s="49" t="s">
        <v>706</v>
      </c>
      <c r="D191">
        <v>243</v>
      </c>
      <c r="E191">
        <v>228</v>
      </c>
      <c r="F191">
        <v>272</v>
      </c>
      <c r="G191">
        <v>69</v>
      </c>
      <c r="H191">
        <v>32</v>
      </c>
      <c r="I191">
        <v>312</v>
      </c>
      <c r="J191" s="6">
        <f t="shared" si="2"/>
        <v>1156</v>
      </c>
    </row>
    <row r="192" spans="1:10" x14ac:dyDescent="0.35">
      <c r="A192" s="49" t="s">
        <v>707</v>
      </c>
      <c r="B192" s="50">
        <v>1.24</v>
      </c>
      <c r="C192" s="49" t="s">
        <v>702</v>
      </c>
      <c r="D192">
        <v>65</v>
      </c>
      <c r="E192">
        <v>119</v>
      </c>
      <c r="F192">
        <v>236</v>
      </c>
      <c r="G192">
        <v>236</v>
      </c>
      <c r="H192">
        <v>203</v>
      </c>
      <c r="I192">
        <v>192</v>
      </c>
      <c r="J192" s="6">
        <f t="shared" si="2"/>
        <v>1051</v>
      </c>
    </row>
    <row r="193" spans="1:10" x14ac:dyDescent="0.35">
      <c r="A193" s="49" t="s">
        <v>708</v>
      </c>
      <c r="B193" s="50">
        <v>0.64</v>
      </c>
      <c r="C193" s="49" t="s">
        <v>687</v>
      </c>
      <c r="D193">
        <v>120</v>
      </c>
      <c r="E193">
        <v>198</v>
      </c>
      <c r="F193">
        <v>23</v>
      </c>
      <c r="G193">
        <v>82</v>
      </c>
      <c r="H193">
        <v>42</v>
      </c>
      <c r="I193">
        <v>251</v>
      </c>
      <c r="J193" s="6">
        <f t="shared" si="2"/>
        <v>716</v>
      </c>
    </row>
    <row r="194" spans="1:10" x14ac:dyDescent="0.35">
      <c r="A194" s="49" t="s">
        <v>709</v>
      </c>
      <c r="B194" s="50">
        <v>3.12</v>
      </c>
      <c r="C194" s="49" t="s">
        <v>702</v>
      </c>
      <c r="D194">
        <v>226</v>
      </c>
      <c r="E194">
        <v>302</v>
      </c>
      <c r="F194">
        <v>113</v>
      </c>
      <c r="G194">
        <v>340</v>
      </c>
      <c r="H194">
        <v>109</v>
      </c>
      <c r="I194">
        <v>309</v>
      </c>
      <c r="J194" s="6">
        <f t="shared" ref="J194:J257" si="3">SUM(D194:I194)</f>
        <v>1399</v>
      </c>
    </row>
    <row r="195" spans="1:10" x14ac:dyDescent="0.35">
      <c r="A195" s="49" t="s">
        <v>710</v>
      </c>
      <c r="B195" s="50">
        <v>1.84</v>
      </c>
      <c r="C195" s="49" t="s">
        <v>711</v>
      </c>
      <c r="D195">
        <v>124</v>
      </c>
      <c r="E195">
        <v>60</v>
      </c>
      <c r="F195">
        <v>62</v>
      </c>
      <c r="G195">
        <v>65</v>
      </c>
      <c r="H195">
        <v>208</v>
      </c>
      <c r="I195">
        <v>237</v>
      </c>
      <c r="J195" s="6">
        <f t="shared" si="3"/>
        <v>756</v>
      </c>
    </row>
    <row r="196" spans="1:10" x14ac:dyDescent="0.35">
      <c r="A196" s="49" t="s">
        <v>712</v>
      </c>
      <c r="B196" s="50">
        <v>1.72</v>
      </c>
      <c r="C196" s="49" t="s">
        <v>713</v>
      </c>
      <c r="D196">
        <v>39</v>
      </c>
      <c r="E196">
        <v>197</v>
      </c>
      <c r="F196">
        <v>64</v>
      </c>
      <c r="G196">
        <v>47</v>
      </c>
      <c r="H196">
        <v>195</v>
      </c>
      <c r="I196">
        <v>108</v>
      </c>
      <c r="J196" s="6">
        <f t="shared" si="3"/>
        <v>650</v>
      </c>
    </row>
    <row r="197" spans="1:10" x14ac:dyDescent="0.35">
      <c r="A197" s="49" t="s">
        <v>714</v>
      </c>
      <c r="B197" s="50">
        <v>6.52</v>
      </c>
      <c r="C197" s="49" t="s">
        <v>702</v>
      </c>
      <c r="D197">
        <v>91</v>
      </c>
      <c r="E197">
        <v>329</v>
      </c>
      <c r="F197">
        <v>331</v>
      </c>
      <c r="G197">
        <v>195</v>
      </c>
      <c r="H197">
        <v>22</v>
      </c>
      <c r="I197">
        <v>318</v>
      </c>
      <c r="J197" s="6">
        <f t="shared" si="3"/>
        <v>1286</v>
      </c>
    </row>
    <row r="198" spans="1:10" x14ac:dyDescent="0.35">
      <c r="A198" s="49" t="s">
        <v>715</v>
      </c>
      <c r="B198" s="50">
        <v>2.52</v>
      </c>
      <c r="C198" s="49" t="s">
        <v>702</v>
      </c>
      <c r="D198">
        <v>187</v>
      </c>
      <c r="E198">
        <v>30</v>
      </c>
      <c r="F198">
        <v>158</v>
      </c>
      <c r="G198">
        <v>34</v>
      </c>
      <c r="H198">
        <v>235</v>
      </c>
      <c r="I198">
        <v>84</v>
      </c>
      <c r="J198" s="6">
        <f t="shared" si="3"/>
        <v>728</v>
      </c>
    </row>
    <row r="199" spans="1:10" x14ac:dyDescent="0.35">
      <c r="A199" s="49" t="s">
        <v>716</v>
      </c>
      <c r="B199" s="50">
        <v>2.2799999999999998</v>
      </c>
      <c r="C199" s="49" t="s">
        <v>717</v>
      </c>
      <c r="D199">
        <v>159</v>
      </c>
      <c r="E199">
        <v>246</v>
      </c>
      <c r="F199">
        <v>318</v>
      </c>
      <c r="G199">
        <v>87</v>
      </c>
      <c r="H199">
        <v>165</v>
      </c>
      <c r="I199">
        <v>313</v>
      </c>
      <c r="J199" s="6">
        <f t="shared" si="3"/>
        <v>1288</v>
      </c>
    </row>
    <row r="200" spans="1:10" x14ac:dyDescent="0.35">
      <c r="A200" s="49" t="s">
        <v>718</v>
      </c>
      <c r="B200" s="50">
        <v>5.6</v>
      </c>
      <c r="C200" s="49" t="s">
        <v>682</v>
      </c>
      <c r="D200">
        <v>253</v>
      </c>
      <c r="E200">
        <v>71</v>
      </c>
      <c r="F200">
        <v>229</v>
      </c>
      <c r="G200">
        <v>217</v>
      </c>
      <c r="H200">
        <v>85</v>
      </c>
      <c r="I200">
        <v>113</v>
      </c>
      <c r="J200" s="6">
        <f t="shared" si="3"/>
        <v>968</v>
      </c>
    </row>
    <row r="201" spans="1:10" x14ac:dyDescent="0.35">
      <c r="A201" s="49" t="s">
        <v>719</v>
      </c>
      <c r="B201" s="50">
        <v>0.65</v>
      </c>
      <c r="C201" s="49" t="s">
        <v>720</v>
      </c>
      <c r="D201">
        <v>207</v>
      </c>
      <c r="E201">
        <v>260</v>
      </c>
      <c r="F201">
        <v>113</v>
      </c>
      <c r="G201">
        <v>9</v>
      </c>
      <c r="H201">
        <v>166</v>
      </c>
      <c r="I201">
        <v>303</v>
      </c>
      <c r="J201" s="6">
        <f t="shared" si="3"/>
        <v>1058</v>
      </c>
    </row>
    <row r="202" spans="1:10" x14ac:dyDescent="0.35">
      <c r="A202" s="49" t="s">
        <v>721</v>
      </c>
      <c r="B202" s="50">
        <v>0.39</v>
      </c>
      <c r="C202" s="49" t="s">
        <v>722</v>
      </c>
      <c r="D202">
        <v>111</v>
      </c>
      <c r="E202">
        <v>269</v>
      </c>
      <c r="F202">
        <v>39</v>
      </c>
      <c r="G202">
        <v>166</v>
      </c>
      <c r="H202">
        <v>156</v>
      </c>
      <c r="I202">
        <v>63</v>
      </c>
      <c r="J202" s="6">
        <f t="shared" si="3"/>
        <v>804</v>
      </c>
    </row>
    <row r="203" spans="1:10" x14ac:dyDescent="0.35">
      <c r="A203" s="49" t="s">
        <v>723</v>
      </c>
      <c r="B203" s="50">
        <v>2.76</v>
      </c>
      <c r="C203" s="49" t="s">
        <v>724</v>
      </c>
      <c r="D203">
        <v>96</v>
      </c>
      <c r="E203">
        <v>191</v>
      </c>
      <c r="F203">
        <v>219</v>
      </c>
      <c r="G203">
        <v>123</v>
      </c>
      <c r="H203">
        <v>230</v>
      </c>
      <c r="I203">
        <v>233</v>
      </c>
      <c r="J203" s="6">
        <f t="shared" si="3"/>
        <v>1092</v>
      </c>
    </row>
    <row r="204" spans="1:10" x14ac:dyDescent="0.35">
      <c r="A204" s="49" t="s">
        <v>725</v>
      </c>
      <c r="B204" s="50">
        <v>3.4</v>
      </c>
      <c r="C204" s="49" t="s">
        <v>726</v>
      </c>
      <c r="D204">
        <v>1</v>
      </c>
      <c r="E204">
        <v>101</v>
      </c>
      <c r="F204">
        <v>60</v>
      </c>
      <c r="G204">
        <v>175</v>
      </c>
      <c r="H204">
        <v>273</v>
      </c>
      <c r="I204">
        <v>178</v>
      </c>
      <c r="J204" s="6">
        <f t="shared" si="3"/>
        <v>788</v>
      </c>
    </row>
    <row r="205" spans="1:10" x14ac:dyDescent="0.35">
      <c r="A205" s="49" t="s">
        <v>727</v>
      </c>
      <c r="B205" s="50">
        <v>1</v>
      </c>
      <c r="C205" s="49" t="s">
        <v>728</v>
      </c>
      <c r="D205">
        <v>338</v>
      </c>
      <c r="E205">
        <v>210</v>
      </c>
      <c r="F205">
        <v>126</v>
      </c>
      <c r="G205">
        <v>75</v>
      </c>
      <c r="H205">
        <v>66</v>
      </c>
      <c r="I205">
        <v>95</v>
      </c>
      <c r="J205" s="6">
        <f t="shared" si="3"/>
        <v>910</v>
      </c>
    </row>
    <row r="206" spans="1:10" x14ac:dyDescent="0.35">
      <c r="A206" s="49" t="s">
        <v>729</v>
      </c>
      <c r="B206" s="50">
        <v>0.52</v>
      </c>
      <c r="C206" s="49" t="s">
        <v>675</v>
      </c>
      <c r="D206">
        <v>121</v>
      </c>
      <c r="E206">
        <v>31</v>
      </c>
      <c r="F206">
        <v>139</v>
      </c>
      <c r="G206">
        <v>52</v>
      </c>
      <c r="H206">
        <v>5</v>
      </c>
      <c r="I206">
        <v>18</v>
      </c>
      <c r="J206" s="6">
        <f t="shared" si="3"/>
        <v>366</v>
      </c>
    </row>
    <row r="207" spans="1:10" x14ac:dyDescent="0.35">
      <c r="A207" s="49" t="s">
        <v>730</v>
      </c>
      <c r="B207" s="50">
        <v>0.48</v>
      </c>
      <c r="C207" s="49" t="s">
        <v>675</v>
      </c>
      <c r="D207">
        <v>297</v>
      </c>
      <c r="E207">
        <v>29</v>
      </c>
      <c r="F207">
        <v>116</v>
      </c>
      <c r="G207">
        <v>49</v>
      </c>
      <c r="H207">
        <v>31</v>
      </c>
      <c r="I207">
        <v>156</v>
      </c>
      <c r="J207" s="6">
        <f t="shared" si="3"/>
        <v>678</v>
      </c>
    </row>
    <row r="208" spans="1:10" x14ac:dyDescent="0.35">
      <c r="A208" s="49" t="s">
        <v>731</v>
      </c>
      <c r="B208" s="50">
        <v>0.43</v>
      </c>
      <c r="C208" s="49" t="s">
        <v>675</v>
      </c>
      <c r="D208">
        <v>91</v>
      </c>
      <c r="E208">
        <v>336</v>
      </c>
      <c r="F208">
        <v>167</v>
      </c>
      <c r="G208">
        <v>102</v>
      </c>
      <c r="H208">
        <v>152</v>
      </c>
      <c r="I208">
        <v>32</v>
      </c>
      <c r="J208" s="6">
        <f t="shared" si="3"/>
        <v>880</v>
      </c>
    </row>
    <row r="209" spans="1:10" x14ac:dyDescent="0.35">
      <c r="A209" s="49" t="s">
        <v>732</v>
      </c>
      <c r="B209" s="50">
        <v>5.6</v>
      </c>
      <c r="C209" s="49" t="s">
        <v>733</v>
      </c>
      <c r="D209">
        <v>127</v>
      </c>
      <c r="E209">
        <v>59</v>
      </c>
      <c r="F209">
        <v>43</v>
      </c>
      <c r="G209">
        <v>205</v>
      </c>
      <c r="H209">
        <v>68</v>
      </c>
      <c r="I209">
        <v>96</v>
      </c>
      <c r="J209" s="6">
        <f t="shared" si="3"/>
        <v>598</v>
      </c>
    </row>
    <row r="210" spans="1:10" x14ac:dyDescent="0.35">
      <c r="A210" s="49" t="s">
        <v>734</v>
      </c>
      <c r="B210" s="50">
        <v>1</v>
      </c>
      <c r="C210" s="49" t="s">
        <v>675</v>
      </c>
      <c r="D210">
        <v>112</v>
      </c>
      <c r="E210">
        <v>335</v>
      </c>
      <c r="F210">
        <v>229</v>
      </c>
      <c r="G210">
        <v>233</v>
      </c>
      <c r="H210">
        <v>338</v>
      </c>
      <c r="I210">
        <v>245</v>
      </c>
      <c r="J210" s="6">
        <f t="shared" si="3"/>
        <v>1492</v>
      </c>
    </row>
    <row r="211" spans="1:10" x14ac:dyDescent="0.35">
      <c r="A211" s="49" t="s">
        <v>735</v>
      </c>
      <c r="B211" s="50">
        <v>0.47</v>
      </c>
      <c r="C211" s="49" t="s">
        <v>675</v>
      </c>
      <c r="D211">
        <v>230</v>
      </c>
      <c r="E211">
        <v>250</v>
      </c>
      <c r="F211">
        <v>331</v>
      </c>
      <c r="G211">
        <v>223</v>
      </c>
      <c r="H211">
        <v>287</v>
      </c>
      <c r="I211">
        <v>280</v>
      </c>
      <c r="J211" s="6">
        <f t="shared" si="3"/>
        <v>1601</v>
      </c>
    </row>
    <row r="212" spans="1:10" x14ac:dyDescent="0.35">
      <c r="A212" s="49" t="s">
        <v>736</v>
      </c>
      <c r="B212" s="50">
        <v>1.5</v>
      </c>
      <c r="C212" s="49" t="s">
        <v>737</v>
      </c>
      <c r="D212">
        <v>43</v>
      </c>
      <c r="E212">
        <v>47</v>
      </c>
      <c r="F212">
        <v>258</v>
      </c>
      <c r="G212">
        <v>316</v>
      </c>
      <c r="H212">
        <v>309</v>
      </c>
      <c r="I212">
        <v>167</v>
      </c>
      <c r="J212" s="6">
        <f t="shared" si="3"/>
        <v>1140</v>
      </c>
    </row>
    <row r="213" spans="1:10" x14ac:dyDescent="0.35">
      <c r="A213" s="49" t="s">
        <v>738</v>
      </c>
      <c r="B213" s="50">
        <v>1.72</v>
      </c>
      <c r="C213" s="49" t="s">
        <v>675</v>
      </c>
      <c r="D213">
        <v>137</v>
      </c>
      <c r="E213">
        <v>234</v>
      </c>
      <c r="F213">
        <v>193</v>
      </c>
      <c r="G213">
        <v>260</v>
      </c>
      <c r="H213">
        <v>66</v>
      </c>
      <c r="I213">
        <v>13</v>
      </c>
      <c r="J213" s="6">
        <f t="shared" si="3"/>
        <v>903</v>
      </c>
    </row>
    <row r="214" spans="1:10" x14ac:dyDescent="0.35">
      <c r="A214" s="49" t="s">
        <v>739</v>
      </c>
      <c r="B214" s="50">
        <v>1.18</v>
      </c>
      <c r="C214" s="49" t="s">
        <v>740</v>
      </c>
      <c r="D214">
        <v>138</v>
      </c>
      <c r="E214">
        <v>192</v>
      </c>
      <c r="F214">
        <v>107</v>
      </c>
      <c r="G214">
        <v>110</v>
      </c>
      <c r="H214">
        <v>300</v>
      </c>
      <c r="I214">
        <v>95</v>
      </c>
      <c r="J214" s="6">
        <f t="shared" si="3"/>
        <v>942</v>
      </c>
    </row>
    <row r="215" spans="1:10" x14ac:dyDescent="0.35">
      <c r="A215" s="49" t="s">
        <v>741</v>
      </c>
      <c r="B215" s="50">
        <v>5</v>
      </c>
      <c r="C215" s="49" t="s">
        <v>675</v>
      </c>
      <c r="D215">
        <v>231</v>
      </c>
      <c r="E215">
        <v>9</v>
      </c>
      <c r="F215">
        <v>259</v>
      </c>
      <c r="G215">
        <v>132</v>
      </c>
      <c r="H215">
        <v>98</v>
      </c>
      <c r="I215">
        <v>60</v>
      </c>
      <c r="J215" s="6">
        <f t="shared" si="3"/>
        <v>789</v>
      </c>
    </row>
    <row r="216" spans="1:10" x14ac:dyDescent="0.35">
      <c r="A216" s="49" t="s">
        <v>742</v>
      </c>
      <c r="B216" s="50">
        <v>4</v>
      </c>
      <c r="C216" s="49" t="s">
        <v>675</v>
      </c>
      <c r="D216">
        <v>138</v>
      </c>
      <c r="E216">
        <v>342</v>
      </c>
      <c r="F216">
        <v>210</v>
      </c>
      <c r="G216">
        <v>242</v>
      </c>
      <c r="H216">
        <v>149</v>
      </c>
      <c r="I216">
        <v>216</v>
      </c>
      <c r="J216" s="6">
        <f t="shared" si="3"/>
        <v>1297</v>
      </c>
    </row>
    <row r="217" spans="1:10" x14ac:dyDescent="0.35">
      <c r="A217" s="49" t="s">
        <v>743</v>
      </c>
      <c r="B217" s="50">
        <v>0.41</v>
      </c>
      <c r="C217" s="49" t="s">
        <v>675</v>
      </c>
      <c r="D217">
        <v>227</v>
      </c>
      <c r="E217">
        <v>311</v>
      </c>
      <c r="F217">
        <v>1</v>
      </c>
      <c r="G217">
        <v>190</v>
      </c>
      <c r="H217">
        <v>331</v>
      </c>
      <c r="I217">
        <v>45</v>
      </c>
      <c r="J217" s="6">
        <f t="shared" si="3"/>
        <v>1105</v>
      </c>
    </row>
    <row r="218" spans="1:10" x14ac:dyDescent="0.35">
      <c r="A218" s="49" t="s">
        <v>744</v>
      </c>
      <c r="B218" s="50">
        <v>0.63</v>
      </c>
      <c r="C218" s="49" t="s">
        <v>675</v>
      </c>
      <c r="D218">
        <v>29</v>
      </c>
      <c r="E218">
        <v>130</v>
      </c>
      <c r="F218">
        <v>133</v>
      </c>
      <c r="G218">
        <v>336</v>
      </c>
      <c r="H218">
        <v>60</v>
      </c>
      <c r="I218">
        <v>291</v>
      </c>
      <c r="J218" s="6">
        <f t="shared" si="3"/>
        <v>979</v>
      </c>
    </row>
    <row r="219" spans="1:10" x14ac:dyDescent="0.35">
      <c r="A219" s="49" t="s">
        <v>745</v>
      </c>
      <c r="B219" s="50">
        <v>0.3</v>
      </c>
      <c r="C219" s="49" t="s">
        <v>675</v>
      </c>
      <c r="D219">
        <v>1</v>
      </c>
      <c r="E219">
        <v>255</v>
      </c>
      <c r="F219">
        <v>272</v>
      </c>
      <c r="G219">
        <v>323</v>
      </c>
      <c r="H219">
        <v>342</v>
      </c>
      <c r="I219">
        <v>336</v>
      </c>
      <c r="J219" s="6">
        <f t="shared" si="3"/>
        <v>1529</v>
      </c>
    </row>
    <row r="220" spans="1:10" x14ac:dyDescent="0.35">
      <c r="A220" s="49" t="s">
        <v>746</v>
      </c>
      <c r="B220" s="50">
        <v>0.3</v>
      </c>
      <c r="C220" s="49" t="s">
        <v>675</v>
      </c>
      <c r="D220">
        <v>76</v>
      </c>
      <c r="E220">
        <v>137</v>
      </c>
      <c r="F220">
        <v>320</v>
      </c>
      <c r="G220">
        <v>235</v>
      </c>
      <c r="H220">
        <v>333</v>
      </c>
      <c r="I220">
        <v>248</v>
      </c>
      <c r="J220" s="6">
        <f t="shared" si="3"/>
        <v>1349</v>
      </c>
    </row>
    <row r="221" spans="1:10" x14ac:dyDescent="0.35">
      <c r="A221" s="49" t="s">
        <v>747</v>
      </c>
      <c r="B221" s="50">
        <v>3</v>
      </c>
      <c r="C221" s="49" t="s">
        <v>675</v>
      </c>
      <c r="D221">
        <v>304</v>
      </c>
      <c r="E221">
        <v>220</v>
      </c>
      <c r="F221">
        <v>314</v>
      </c>
      <c r="G221">
        <v>104</v>
      </c>
      <c r="H221">
        <v>285</v>
      </c>
      <c r="I221">
        <v>137</v>
      </c>
      <c r="J221" s="6">
        <f t="shared" si="3"/>
        <v>1364</v>
      </c>
    </row>
    <row r="222" spans="1:10" x14ac:dyDescent="0.35">
      <c r="A222" s="49" t="s">
        <v>748</v>
      </c>
      <c r="B222" s="50">
        <v>0.28999999999999998</v>
      </c>
      <c r="C222" s="49" t="s">
        <v>675</v>
      </c>
      <c r="D222">
        <v>267</v>
      </c>
      <c r="E222">
        <v>333</v>
      </c>
      <c r="F222">
        <v>330</v>
      </c>
      <c r="G222">
        <v>108</v>
      </c>
      <c r="H222">
        <v>133</v>
      </c>
      <c r="I222">
        <v>289</v>
      </c>
      <c r="J222" s="6">
        <f t="shared" si="3"/>
        <v>1460</v>
      </c>
    </row>
    <row r="223" spans="1:10" x14ac:dyDescent="0.35">
      <c r="A223" s="49" t="s">
        <v>749</v>
      </c>
      <c r="B223" s="50">
        <v>0.25</v>
      </c>
      <c r="C223" s="49" t="s">
        <v>675</v>
      </c>
      <c r="D223">
        <v>306</v>
      </c>
      <c r="E223">
        <v>330</v>
      </c>
      <c r="F223">
        <v>85</v>
      </c>
      <c r="G223">
        <v>20</v>
      </c>
      <c r="H223">
        <v>85</v>
      </c>
      <c r="I223">
        <v>127</v>
      </c>
      <c r="J223" s="6">
        <f t="shared" si="3"/>
        <v>953</v>
      </c>
    </row>
    <row r="224" spans="1:10" x14ac:dyDescent="0.35">
      <c r="A224" s="49" t="s">
        <v>750</v>
      </c>
      <c r="B224" s="50">
        <v>0.4</v>
      </c>
      <c r="C224" s="49" t="s">
        <v>675</v>
      </c>
      <c r="D224">
        <v>323</v>
      </c>
      <c r="E224">
        <v>102</v>
      </c>
      <c r="F224">
        <v>15</v>
      </c>
      <c r="G224">
        <v>128</v>
      </c>
      <c r="H224">
        <v>354</v>
      </c>
      <c r="I224">
        <v>54</v>
      </c>
      <c r="J224" s="6">
        <f t="shared" si="3"/>
        <v>976</v>
      </c>
    </row>
    <row r="225" spans="1:10" x14ac:dyDescent="0.35">
      <c r="A225" s="49" t="s">
        <v>751</v>
      </c>
      <c r="B225" s="50">
        <v>0.5</v>
      </c>
      <c r="C225" s="49" t="s">
        <v>675</v>
      </c>
      <c r="D225">
        <v>241</v>
      </c>
      <c r="E225">
        <v>275</v>
      </c>
      <c r="F225">
        <v>307</v>
      </c>
      <c r="G225">
        <v>123</v>
      </c>
      <c r="H225">
        <v>297</v>
      </c>
      <c r="I225">
        <v>295</v>
      </c>
      <c r="J225" s="6">
        <f t="shared" si="3"/>
        <v>1538</v>
      </c>
    </row>
    <row r="226" spans="1:10" x14ac:dyDescent="0.35">
      <c r="A226" s="49" t="s">
        <v>752</v>
      </c>
      <c r="B226" s="50">
        <v>0.45</v>
      </c>
      <c r="C226" s="49" t="s">
        <v>675</v>
      </c>
      <c r="D226">
        <v>284</v>
      </c>
      <c r="E226">
        <v>49</v>
      </c>
      <c r="F226">
        <v>171</v>
      </c>
      <c r="G226">
        <v>289</v>
      </c>
      <c r="H226">
        <v>234</v>
      </c>
      <c r="I226">
        <v>129</v>
      </c>
      <c r="J226" s="6">
        <f t="shared" si="3"/>
        <v>1156</v>
      </c>
    </row>
    <row r="227" spans="1:10" x14ac:dyDescent="0.35">
      <c r="A227" s="49" t="s">
        <v>753</v>
      </c>
      <c r="B227" s="50">
        <v>0.43</v>
      </c>
      <c r="C227" s="49" t="s">
        <v>675</v>
      </c>
      <c r="D227">
        <v>347</v>
      </c>
      <c r="E227">
        <v>250</v>
      </c>
      <c r="F227">
        <v>1</v>
      </c>
      <c r="G227">
        <v>246</v>
      </c>
      <c r="H227">
        <v>173</v>
      </c>
      <c r="I227">
        <v>326</v>
      </c>
      <c r="J227" s="6">
        <f t="shared" si="3"/>
        <v>1343</v>
      </c>
    </row>
    <row r="228" spans="1:10" x14ac:dyDescent="0.35">
      <c r="A228" s="49" t="s">
        <v>754</v>
      </c>
      <c r="B228" s="50">
        <v>0.45</v>
      </c>
      <c r="C228" s="49" t="s">
        <v>675</v>
      </c>
      <c r="D228">
        <v>245</v>
      </c>
      <c r="E228">
        <v>342</v>
      </c>
      <c r="F228">
        <v>342</v>
      </c>
      <c r="G228">
        <v>214</v>
      </c>
      <c r="H228">
        <v>324</v>
      </c>
      <c r="I228">
        <v>225</v>
      </c>
      <c r="J228" s="6">
        <f t="shared" si="3"/>
        <v>1692</v>
      </c>
    </row>
    <row r="229" spans="1:10" x14ac:dyDescent="0.35">
      <c r="A229" s="49" t="s">
        <v>755</v>
      </c>
      <c r="B229" s="50">
        <v>0.45</v>
      </c>
      <c r="C229" s="49" t="s">
        <v>675</v>
      </c>
      <c r="D229">
        <v>13</v>
      </c>
      <c r="E229">
        <v>145</v>
      </c>
      <c r="F229">
        <v>260</v>
      </c>
      <c r="G229">
        <v>294</v>
      </c>
      <c r="H229">
        <v>222</v>
      </c>
      <c r="I229">
        <v>60</v>
      </c>
      <c r="J229" s="6">
        <f t="shared" si="3"/>
        <v>994</v>
      </c>
    </row>
    <row r="230" spans="1:10" x14ac:dyDescent="0.35">
      <c r="A230" s="49" t="s">
        <v>756</v>
      </c>
      <c r="B230" s="50">
        <v>1.4</v>
      </c>
      <c r="C230" s="49" t="s">
        <v>757</v>
      </c>
      <c r="D230">
        <v>330</v>
      </c>
      <c r="E230">
        <v>140</v>
      </c>
      <c r="F230">
        <v>212</v>
      </c>
      <c r="G230">
        <v>121</v>
      </c>
      <c r="H230">
        <v>217</v>
      </c>
      <c r="I230">
        <v>59</v>
      </c>
      <c r="J230" s="6">
        <f t="shared" si="3"/>
        <v>1079</v>
      </c>
    </row>
    <row r="231" spans="1:10" x14ac:dyDescent="0.35">
      <c r="A231" s="49" t="s">
        <v>758</v>
      </c>
      <c r="B231" s="50">
        <v>1.48</v>
      </c>
      <c r="C231" s="49" t="s">
        <v>759</v>
      </c>
      <c r="D231">
        <v>276</v>
      </c>
      <c r="E231">
        <v>106</v>
      </c>
      <c r="F231">
        <v>317</v>
      </c>
      <c r="G231">
        <v>95</v>
      </c>
      <c r="H231">
        <v>100</v>
      </c>
      <c r="I231">
        <v>54</v>
      </c>
      <c r="J231" s="6">
        <f t="shared" si="3"/>
        <v>948</v>
      </c>
    </row>
    <row r="232" spans="1:10" x14ac:dyDescent="0.35">
      <c r="A232" s="49" t="s">
        <v>760</v>
      </c>
      <c r="B232" s="50">
        <v>1.32</v>
      </c>
      <c r="C232" s="49" t="s">
        <v>761</v>
      </c>
      <c r="D232">
        <v>353</v>
      </c>
      <c r="E232">
        <v>21</v>
      </c>
      <c r="F232">
        <v>58</v>
      </c>
      <c r="G232">
        <v>188</v>
      </c>
      <c r="H232">
        <v>215</v>
      </c>
      <c r="I232">
        <v>19</v>
      </c>
      <c r="J232" s="6">
        <f t="shared" si="3"/>
        <v>854</v>
      </c>
    </row>
    <row r="233" spans="1:10" x14ac:dyDescent="0.35">
      <c r="A233" s="49" t="s">
        <v>762</v>
      </c>
      <c r="B233" s="50">
        <v>1.1299999999999999</v>
      </c>
      <c r="C233" s="49" t="s">
        <v>763</v>
      </c>
      <c r="D233">
        <v>79</v>
      </c>
      <c r="E233">
        <v>3</v>
      </c>
      <c r="F233">
        <v>103</v>
      </c>
      <c r="G233">
        <v>171</v>
      </c>
      <c r="H233">
        <v>59</v>
      </c>
      <c r="I233">
        <v>348</v>
      </c>
      <c r="J233" s="6">
        <f t="shared" si="3"/>
        <v>763</v>
      </c>
    </row>
    <row r="234" spans="1:10" x14ac:dyDescent="0.35">
      <c r="A234" s="49" t="s">
        <v>764</v>
      </c>
      <c r="B234" s="50">
        <v>35.4</v>
      </c>
      <c r="C234" s="49" t="s">
        <v>765</v>
      </c>
      <c r="D234">
        <v>121</v>
      </c>
      <c r="E234">
        <v>310</v>
      </c>
      <c r="F234">
        <v>182</v>
      </c>
      <c r="G234">
        <v>55</v>
      </c>
      <c r="H234">
        <v>82</v>
      </c>
      <c r="I234">
        <v>197</v>
      </c>
      <c r="J234" s="6">
        <f t="shared" si="3"/>
        <v>947</v>
      </c>
    </row>
    <row r="235" spans="1:10" x14ac:dyDescent="0.35">
      <c r="A235" s="49" t="s">
        <v>766</v>
      </c>
      <c r="B235" s="50">
        <v>1.83</v>
      </c>
      <c r="C235" s="49" t="s">
        <v>767</v>
      </c>
      <c r="D235">
        <v>23</v>
      </c>
      <c r="E235">
        <v>107</v>
      </c>
      <c r="F235">
        <v>168</v>
      </c>
      <c r="G235">
        <v>250</v>
      </c>
      <c r="H235">
        <v>263</v>
      </c>
      <c r="I235">
        <v>165</v>
      </c>
      <c r="J235" s="6">
        <f t="shared" si="3"/>
        <v>976</v>
      </c>
    </row>
    <row r="236" spans="1:10" x14ac:dyDescent="0.35">
      <c r="A236" s="49" t="s">
        <v>768</v>
      </c>
      <c r="B236" s="50">
        <v>2.4900000000000002</v>
      </c>
      <c r="C236" s="49" t="s">
        <v>769</v>
      </c>
      <c r="D236">
        <v>131</v>
      </c>
      <c r="E236">
        <v>107</v>
      </c>
      <c r="F236">
        <v>86</v>
      </c>
      <c r="G236">
        <v>16</v>
      </c>
      <c r="H236">
        <v>344</v>
      </c>
      <c r="I236">
        <v>237</v>
      </c>
      <c r="J236" s="6">
        <f t="shared" si="3"/>
        <v>921</v>
      </c>
    </row>
    <row r="237" spans="1:10" x14ac:dyDescent="0.35">
      <c r="A237" s="49" t="s">
        <v>770</v>
      </c>
      <c r="B237" s="50">
        <v>1.84</v>
      </c>
      <c r="C237" s="49" t="s">
        <v>771</v>
      </c>
      <c r="D237">
        <v>276</v>
      </c>
      <c r="E237">
        <v>203</v>
      </c>
      <c r="F237">
        <v>78</v>
      </c>
      <c r="G237">
        <v>106</v>
      </c>
      <c r="H237">
        <v>136</v>
      </c>
      <c r="I237">
        <v>78</v>
      </c>
      <c r="J237" s="6">
        <f t="shared" si="3"/>
        <v>877</v>
      </c>
    </row>
    <row r="238" spans="1:10" x14ac:dyDescent="0.35">
      <c r="A238" s="49" t="s">
        <v>772</v>
      </c>
      <c r="B238" s="50">
        <v>3.16</v>
      </c>
      <c r="C238" s="49" t="s">
        <v>773</v>
      </c>
      <c r="D238">
        <v>202</v>
      </c>
      <c r="E238">
        <v>69</v>
      </c>
      <c r="F238">
        <v>207</v>
      </c>
      <c r="G238">
        <v>193</v>
      </c>
      <c r="H238">
        <v>169</v>
      </c>
      <c r="I238">
        <v>27</v>
      </c>
      <c r="J238" s="6">
        <f t="shared" si="3"/>
        <v>867</v>
      </c>
    </row>
    <row r="239" spans="1:10" x14ac:dyDescent="0.35">
      <c r="A239" s="49" t="s">
        <v>774</v>
      </c>
      <c r="B239" s="50">
        <v>1.48</v>
      </c>
      <c r="C239" s="49" t="s">
        <v>543</v>
      </c>
      <c r="D239">
        <v>277</v>
      </c>
      <c r="E239">
        <v>90</v>
      </c>
      <c r="F239">
        <v>323</v>
      </c>
      <c r="G239">
        <v>230</v>
      </c>
      <c r="H239">
        <v>201</v>
      </c>
      <c r="I239">
        <v>227</v>
      </c>
      <c r="J239" s="6">
        <f t="shared" si="3"/>
        <v>1348</v>
      </c>
    </row>
    <row r="240" spans="1:10" x14ac:dyDescent="0.35">
      <c r="A240" s="49" t="s">
        <v>775</v>
      </c>
      <c r="B240" s="50">
        <v>6</v>
      </c>
      <c r="C240" s="49" t="s">
        <v>776</v>
      </c>
      <c r="D240">
        <v>257</v>
      </c>
      <c r="E240">
        <v>54</v>
      </c>
      <c r="F240">
        <v>223</v>
      </c>
      <c r="G240">
        <v>304</v>
      </c>
      <c r="H240">
        <v>274</v>
      </c>
      <c r="I240">
        <v>41</v>
      </c>
      <c r="J240" s="6">
        <f t="shared" si="3"/>
        <v>1153</v>
      </c>
    </row>
    <row r="241" spans="1:10" x14ac:dyDescent="0.35">
      <c r="A241" s="49" t="s">
        <v>777</v>
      </c>
      <c r="B241" s="50">
        <v>6</v>
      </c>
      <c r="C241" s="49" t="s">
        <v>778</v>
      </c>
      <c r="D241">
        <v>275</v>
      </c>
      <c r="E241">
        <v>102</v>
      </c>
      <c r="F241">
        <v>86</v>
      </c>
      <c r="G241">
        <v>140</v>
      </c>
      <c r="H241">
        <v>80</v>
      </c>
      <c r="I241">
        <v>121</v>
      </c>
      <c r="J241" s="6">
        <f t="shared" si="3"/>
        <v>804</v>
      </c>
    </row>
    <row r="242" spans="1:10" x14ac:dyDescent="0.35">
      <c r="A242" s="49" t="s">
        <v>779</v>
      </c>
      <c r="B242" s="50">
        <v>0.3</v>
      </c>
      <c r="C242" s="49" t="s">
        <v>780</v>
      </c>
      <c r="D242">
        <v>206</v>
      </c>
      <c r="E242">
        <v>294</v>
      </c>
      <c r="F242">
        <v>221</v>
      </c>
      <c r="G242">
        <v>134</v>
      </c>
      <c r="H242">
        <v>20</v>
      </c>
      <c r="I242">
        <v>287</v>
      </c>
      <c r="J242" s="6">
        <f t="shared" si="3"/>
        <v>1162</v>
      </c>
    </row>
    <row r="243" spans="1:10" x14ac:dyDescent="0.35">
      <c r="A243" s="49" t="s">
        <v>781</v>
      </c>
      <c r="B243" s="50">
        <v>0.05</v>
      </c>
      <c r="C243" s="49" t="s">
        <v>782</v>
      </c>
      <c r="D243">
        <v>175</v>
      </c>
      <c r="E243">
        <v>144</v>
      </c>
      <c r="F243">
        <v>70</v>
      </c>
      <c r="G243">
        <v>200</v>
      </c>
      <c r="H243">
        <v>105</v>
      </c>
      <c r="I243">
        <v>159</v>
      </c>
      <c r="J243" s="6">
        <f t="shared" si="3"/>
        <v>853</v>
      </c>
    </row>
    <row r="244" spans="1:10" x14ac:dyDescent="0.35">
      <c r="A244" s="49" t="s">
        <v>783</v>
      </c>
      <c r="B244" s="50">
        <v>7.0000000000000007E-2</v>
      </c>
      <c r="C244" s="49" t="s">
        <v>784</v>
      </c>
      <c r="D244">
        <v>109</v>
      </c>
      <c r="E244">
        <v>190</v>
      </c>
      <c r="F244">
        <v>4</v>
      </c>
      <c r="G244">
        <v>308</v>
      </c>
      <c r="H244">
        <v>25</v>
      </c>
      <c r="I244">
        <v>41</v>
      </c>
      <c r="J244" s="6">
        <f t="shared" si="3"/>
        <v>677</v>
      </c>
    </row>
    <row r="245" spans="1:10" x14ac:dyDescent="0.35">
      <c r="A245" s="49" t="s">
        <v>785</v>
      </c>
      <c r="B245" s="50">
        <v>0.04</v>
      </c>
      <c r="C245" s="49" t="s">
        <v>786</v>
      </c>
      <c r="D245">
        <v>0</v>
      </c>
      <c r="E245">
        <v>296</v>
      </c>
      <c r="F245">
        <v>76</v>
      </c>
      <c r="G245">
        <v>111</v>
      </c>
      <c r="H245">
        <v>233</v>
      </c>
      <c r="I245">
        <v>341</v>
      </c>
      <c r="J245" s="6">
        <f t="shared" si="3"/>
        <v>1057</v>
      </c>
    </row>
    <row r="246" spans="1:10" x14ac:dyDescent="0.35">
      <c r="A246" s="49" t="s">
        <v>787</v>
      </c>
      <c r="B246" s="50">
        <v>0.11</v>
      </c>
      <c r="C246" s="49" t="s">
        <v>788</v>
      </c>
      <c r="D246">
        <v>326</v>
      </c>
      <c r="E246">
        <v>125</v>
      </c>
      <c r="F246">
        <v>161</v>
      </c>
      <c r="G246">
        <v>162</v>
      </c>
      <c r="H246">
        <v>79</v>
      </c>
      <c r="I246">
        <v>220</v>
      </c>
      <c r="J246" s="6">
        <f t="shared" si="3"/>
        <v>1073</v>
      </c>
    </row>
    <row r="247" spans="1:10" x14ac:dyDescent="0.35">
      <c r="A247" s="49" t="s">
        <v>789</v>
      </c>
      <c r="B247" s="50">
        <v>4.3899999999999997</v>
      </c>
      <c r="C247" s="49" t="s">
        <v>779</v>
      </c>
      <c r="D247">
        <v>181</v>
      </c>
      <c r="E247">
        <v>141</v>
      </c>
      <c r="F247">
        <v>213</v>
      </c>
      <c r="G247">
        <v>11</v>
      </c>
      <c r="H247">
        <v>248</v>
      </c>
      <c r="I247">
        <v>350</v>
      </c>
      <c r="J247" s="6">
        <f t="shared" si="3"/>
        <v>1144</v>
      </c>
    </row>
    <row r="248" spans="1:10" x14ac:dyDescent="0.35">
      <c r="A248" s="49" t="s">
        <v>790</v>
      </c>
      <c r="B248" s="50">
        <v>0.22</v>
      </c>
      <c r="C248" s="49" t="s">
        <v>791</v>
      </c>
      <c r="D248">
        <v>347</v>
      </c>
      <c r="E248">
        <v>293</v>
      </c>
      <c r="F248">
        <v>112</v>
      </c>
      <c r="G248">
        <v>200</v>
      </c>
      <c r="H248">
        <v>80</v>
      </c>
      <c r="I248">
        <v>168</v>
      </c>
      <c r="J248" s="6">
        <f t="shared" si="3"/>
        <v>1200</v>
      </c>
    </row>
    <row r="249" spans="1:10" x14ac:dyDescent="0.35">
      <c r="A249" s="49" t="s">
        <v>792</v>
      </c>
      <c r="B249" s="50">
        <v>1.95</v>
      </c>
      <c r="C249" s="49" t="s">
        <v>779</v>
      </c>
      <c r="D249">
        <v>305</v>
      </c>
      <c r="E249">
        <v>20</v>
      </c>
      <c r="F249">
        <v>53</v>
      </c>
      <c r="G249">
        <v>185</v>
      </c>
      <c r="H249">
        <v>317</v>
      </c>
      <c r="I249">
        <v>135</v>
      </c>
      <c r="J249" s="6">
        <f t="shared" si="3"/>
        <v>1015</v>
      </c>
    </row>
    <row r="250" spans="1:10" x14ac:dyDescent="0.35">
      <c r="A250" s="49" t="s">
        <v>793</v>
      </c>
      <c r="B250" s="50">
        <v>0.65</v>
      </c>
      <c r="C250" s="49" t="s">
        <v>794</v>
      </c>
      <c r="D250">
        <v>204</v>
      </c>
      <c r="E250">
        <v>67</v>
      </c>
      <c r="F250">
        <v>264</v>
      </c>
      <c r="G250">
        <v>124</v>
      </c>
      <c r="H250">
        <v>16</v>
      </c>
      <c r="I250">
        <v>117</v>
      </c>
      <c r="J250" s="6">
        <f t="shared" si="3"/>
        <v>792</v>
      </c>
    </row>
    <row r="251" spans="1:10" x14ac:dyDescent="0.35">
      <c r="A251" s="49" t="s">
        <v>795</v>
      </c>
      <c r="B251" s="50">
        <v>0.53</v>
      </c>
      <c r="C251" s="49" t="s">
        <v>796</v>
      </c>
      <c r="D251">
        <v>354</v>
      </c>
      <c r="E251">
        <v>242</v>
      </c>
      <c r="F251">
        <v>137</v>
      </c>
      <c r="G251">
        <v>267</v>
      </c>
      <c r="H251">
        <v>84</v>
      </c>
      <c r="I251">
        <v>303</v>
      </c>
      <c r="J251" s="6">
        <f t="shared" si="3"/>
        <v>1387</v>
      </c>
    </row>
    <row r="252" spans="1:10" x14ac:dyDescent="0.35">
      <c r="A252" s="49" t="s">
        <v>797</v>
      </c>
      <c r="B252" s="50">
        <v>0.25</v>
      </c>
      <c r="C252" s="49" t="s">
        <v>798</v>
      </c>
      <c r="D252">
        <v>343</v>
      </c>
      <c r="E252">
        <v>94</v>
      </c>
      <c r="F252">
        <v>48</v>
      </c>
      <c r="G252">
        <v>49</v>
      </c>
      <c r="H252">
        <v>3</v>
      </c>
      <c r="I252">
        <v>255</v>
      </c>
      <c r="J252" s="6">
        <f t="shared" si="3"/>
        <v>792</v>
      </c>
    </row>
    <row r="253" spans="1:10" x14ac:dyDescent="0.35">
      <c r="A253" s="49" t="s">
        <v>799</v>
      </c>
      <c r="B253" s="50">
        <v>0.6</v>
      </c>
      <c r="C253" s="49" t="s">
        <v>800</v>
      </c>
      <c r="D253" s="51">
        <v>70</v>
      </c>
      <c r="E253" s="51">
        <v>16</v>
      </c>
      <c r="F253" s="51">
        <v>184</v>
      </c>
      <c r="G253" s="51">
        <v>192</v>
      </c>
      <c r="H253" s="51">
        <v>157</v>
      </c>
      <c r="I253" s="51">
        <v>92</v>
      </c>
      <c r="J253" s="6">
        <f t="shared" si="3"/>
        <v>711</v>
      </c>
    </row>
    <row r="254" spans="1:10" x14ac:dyDescent="0.35">
      <c r="A254" s="49" t="s">
        <v>801</v>
      </c>
      <c r="B254" s="50">
        <v>0.33</v>
      </c>
      <c r="C254" s="49" t="s">
        <v>802</v>
      </c>
      <c r="D254" s="51">
        <v>161</v>
      </c>
      <c r="E254" s="51">
        <v>250</v>
      </c>
      <c r="F254" s="51">
        <v>186</v>
      </c>
      <c r="G254" s="51">
        <v>337</v>
      </c>
      <c r="H254" s="51">
        <v>65</v>
      </c>
      <c r="I254" s="51">
        <v>415</v>
      </c>
      <c r="J254" s="6">
        <f t="shared" si="3"/>
        <v>1414</v>
      </c>
    </row>
    <row r="255" spans="1:10" x14ac:dyDescent="0.35">
      <c r="A255" s="49" t="s">
        <v>803</v>
      </c>
      <c r="B255" s="50">
        <v>1.95</v>
      </c>
      <c r="C255" s="49" t="s">
        <v>804</v>
      </c>
      <c r="D255" s="51">
        <v>400</v>
      </c>
      <c r="E255" s="51">
        <v>386</v>
      </c>
      <c r="F255" s="51">
        <v>451</v>
      </c>
      <c r="G255" s="51">
        <v>365</v>
      </c>
      <c r="H255" s="51">
        <v>4</v>
      </c>
      <c r="I255" s="51">
        <v>54</v>
      </c>
      <c r="J255" s="6">
        <f t="shared" si="3"/>
        <v>1660</v>
      </c>
    </row>
    <row r="256" spans="1:10" x14ac:dyDescent="0.35">
      <c r="A256" s="49" t="s">
        <v>805</v>
      </c>
      <c r="B256" s="50">
        <v>1.99</v>
      </c>
      <c r="C256" s="49" t="s">
        <v>806</v>
      </c>
      <c r="D256">
        <v>230</v>
      </c>
      <c r="E256">
        <v>132</v>
      </c>
      <c r="F256">
        <v>54</v>
      </c>
      <c r="G256">
        <v>96</v>
      </c>
      <c r="H256">
        <v>1</v>
      </c>
      <c r="I256">
        <v>163</v>
      </c>
      <c r="J256" s="6">
        <f t="shared" si="3"/>
        <v>676</v>
      </c>
    </row>
    <row r="257" spans="1:10" x14ac:dyDescent="0.35">
      <c r="A257" s="49" t="s">
        <v>807</v>
      </c>
      <c r="B257" s="50">
        <v>0.05</v>
      </c>
      <c r="C257" s="49" t="s">
        <v>808</v>
      </c>
      <c r="D257">
        <v>311</v>
      </c>
      <c r="E257">
        <v>300</v>
      </c>
      <c r="F257">
        <v>246</v>
      </c>
      <c r="G257">
        <v>126</v>
      </c>
      <c r="H257">
        <v>54</v>
      </c>
      <c r="I257">
        <v>123</v>
      </c>
      <c r="J257" s="6">
        <f t="shared" si="3"/>
        <v>1160</v>
      </c>
    </row>
    <row r="258" spans="1:10" x14ac:dyDescent="0.35">
      <c r="A258" s="49" t="s">
        <v>809</v>
      </c>
      <c r="B258" s="50">
        <v>0.38</v>
      </c>
      <c r="C258" s="49" t="s">
        <v>810</v>
      </c>
      <c r="D258" s="51">
        <v>156</v>
      </c>
      <c r="E258" s="51">
        <v>92</v>
      </c>
      <c r="F258" s="51">
        <v>228</v>
      </c>
      <c r="G258" s="51">
        <v>370</v>
      </c>
      <c r="H258" s="51">
        <v>405</v>
      </c>
      <c r="I258" s="51">
        <v>340</v>
      </c>
      <c r="J258" s="6">
        <f t="shared" ref="J258:J316" si="4">SUM(D258:I258)</f>
        <v>1591</v>
      </c>
    </row>
    <row r="259" spans="1:10" x14ac:dyDescent="0.35">
      <c r="A259" s="49" t="s">
        <v>811</v>
      </c>
      <c r="B259" s="50">
        <v>0.45</v>
      </c>
      <c r="C259" s="49" t="s">
        <v>812</v>
      </c>
      <c r="D259" s="51">
        <v>492</v>
      </c>
      <c r="E259" s="51">
        <v>424</v>
      </c>
      <c r="F259" s="51">
        <v>239</v>
      </c>
      <c r="G259" s="51">
        <v>240</v>
      </c>
      <c r="H259" s="51">
        <v>311</v>
      </c>
      <c r="I259" s="51">
        <v>384</v>
      </c>
      <c r="J259" s="6">
        <f t="shared" si="4"/>
        <v>2090</v>
      </c>
    </row>
    <row r="260" spans="1:10" x14ac:dyDescent="0.35">
      <c r="A260" s="49" t="s">
        <v>813</v>
      </c>
      <c r="B260" s="50">
        <v>0.55000000000000004</v>
      </c>
      <c r="C260" s="49" t="s">
        <v>814</v>
      </c>
      <c r="D260" s="51">
        <v>25</v>
      </c>
      <c r="E260" s="51">
        <v>382</v>
      </c>
      <c r="F260" s="51">
        <v>282</v>
      </c>
      <c r="G260" s="51">
        <v>102</v>
      </c>
      <c r="H260" s="51">
        <v>49</v>
      </c>
      <c r="I260" s="51">
        <v>330</v>
      </c>
      <c r="J260" s="6">
        <f t="shared" si="4"/>
        <v>1170</v>
      </c>
    </row>
    <row r="261" spans="1:10" x14ac:dyDescent="0.35">
      <c r="A261" s="49" t="s">
        <v>815</v>
      </c>
      <c r="B261" s="50">
        <v>0.65</v>
      </c>
      <c r="C261" s="49" t="s">
        <v>816</v>
      </c>
      <c r="D261" s="51">
        <v>132</v>
      </c>
      <c r="E261" s="51">
        <v>346</v>
      </c>
      <c r="F261" s="51">
        <v>334</v>
      </c>
      <c r="G261" s="51">
        <v>220</v>
      </c>
      <c r="H261" s="51">
        <v>49</v>
      </c>
      <c r="I261" s="51">
        <v>240</v>
      </c>
      <c r="J261" s="6">
        <f t="shared" si="4"/>
        <v>1321</v>
      </c>
    </row>
    <row r="262" spans="1:10" x14ac:dyDescent="0.35">
      <c r="A262" s="49" t="s">
        <v>817</v>
      </c>
      <c r="B262" s="50">
        <v>1</v>
      </c>
      <c r="C262" s="49" t="s">
        <v>818</v>
      </c>
      <c r="D262" s="51">
        <v>176</v>
      </c>
      <c r="E262" s="51">
        <v>22</v>
      </c>
      <c r="F262" s="51">
        <v>96</v>
      </c>
      <c r="G262" s="51">
        <v>205</v>
      </c>
      <c r="H262" s="51">
        <v>11</v>
      </c>
      <c r="I262" s="51">
        <v>193</v>
      </c>
      <c r="J262" s="6">
        <f t="shared" si="4"/>
        <v>703</v>
      </c>
    </row>
    <row r="263" spans="1:10" x14ac:dyDescent="0.35">
      <c r="A263" s="49" t="s">
        <v>819</v>
      </c>
      <c r="B263" s="50">
        <v>0.05</v>
      </c>
      <c r="C263" s="49" t="s">
        <v>820</v>
      </c>
      <c r="D263">
        <v>156</v>
      </c>
      <c r="E263">
        <v>94</v>
      </c>
      <c r="F263">
        <v>344</v>
      </c>
      <c r="G263">
        <v>20</v>
      </c>
      <c r="H263">
        <v>138</v>
      </c>
      <c r="I263">
        <v>61</v>
      </c>
      <c r="J263" s="6">
        <f t="shared" si="4"/>
        <v>813</v>
      </c>
    </row>
    <row r="264" spans="1:10" x14ac:dyDescent="0.35">
      <c r="A264" s="49" t="s">
        <v>821</v>
      </c>
      <c r="B264" s="50">
        <v>1.38</v>
      </c>
      <c r="C264" s="49" t="s">
        <v>822</v>
      </c>
      <c r="D264" s="51">
        <v>369</v>
      </c>
      <c r="E264" s="51">
        <v>289</v>
      </c>
      <c r="F264" s="51">
        <v>162</v>
      </c>
      <c r="G264" s="51">
        <v>379</v>
      </c>
      <c r="H264" s="51">
        <v>274</v>
      </c>
      <c r="I264" s="51">
        <v>39</v>
      </c>
      <c r="J264" s="6">
        <f t="shared" si="4"/>
        <v>1512</v>
      </c>
    </row>
    <row r="265" spans="1:10" x14ac:dyDescent="0.35">
      <c r="A265" s="49" t="s">
        <v>823</v>
      </c>
      <c r="B265" s="50">
        <v>1.53</v>
      </c>
      <c r="C265" s="49" t="s">
        <v>824</v>
      </c>
      <c r="D265" s="51">
        <v>245</v>
      </c>
      <c r="E265" s="51">
        <v>210</v>
      </c>
      <c r="F265" s="51">
        <v>355</v>
      </c>
      <c r="G265" s="51">
        <v>137</v>
      </c>
      <c r="H265" s="51">
        <v>377</v>
      </c>
      <c r="I265" s="51">
        <v>439</v>
      </c>
      <c r="J265" s="6">
        <f t="shared" si="4"/>
        <v>1763</v>
      </c>
    </row>
    <row r="266" spans="1:10" x14ac:dyDescent="0.35">
      <c r="A266" s="49" t="s">
        <v>825</v>
      </c>
      <c r="B266" s="50">
        <v>1.9</v>
      </c>
      <c r="C266" s="49" t="s">
        <v>826</v>
      </c>
      <c r="D266" s="51">
        <v>149</v>
      </c>
      <c r="E266" s="51">
        <v>452</v>
      </c>
      <c r="F266" s="51">
        <v>14</v>
      </c>
      <c r="G266" s="51">
        <v>273</v>
      </c>
      <c r="H266" s="51">
        <v>327</v>
      </c>
      <c r="I266" s="51">
        <v>424</v>
      </c>
      <c r="J266" s="6">
        <f t="shared" si="4"/>
        <v>1639</v>
      </c>
    </row>
    <row r="267" spans="1:10" x14ac:dyDescent="0.35">
      <c r="A267" s="49" t="s">
        <v>827</v>
      </c>
      <c r="B267" s="50">
        <v>2.25</v>
      </c>
      <c r="C267" s="49" t="s">
        <v>828</v>
      </c>
      <c r="D267" s="51">
        <v>455</v>
      </c>
      <c r="E267" s="51">
        <v>238</v>
      </c>
      <c r="F267" s="51">
        <v>347</v>
      </c>
      <c r="G267" s="51">
        <v>282</v>
      </c>
      <c r="H267" s="51">
        <v>41</v>
      </c>
      <c r="I267" s="51">
        <v>277</v>
      </c>
      <c r="J267" s="6">
        <f t="shared" si="4"/>
        <v>1640</v>
      </c>
    </row>
    <row r="268" spans="1:10" x14ac:dyDescent="0.35">
      <c r="A268" s="49" t="s">
        <v>829</v>
      </c>
      <c r="B268" s="50">
        <v>3.73</v>
      </c>
      <c r="C268" s="49" t="s">
        <v>830</v>
      </c>
      <c r="D268" s="51">
        <v>47</v>
      </c>
      <c r="E268" s="51">
        <v>200</v>
      </c>
      <c r="F268" s="51">
        <v>195</v>
      </c>
      <c r="G268" s="51">
        <v>221</v>
      </c>
      <c r="H268" s="51">
        <v>123</v>
      </c>
      <c r="I268" s="51">
        <v>69</v>
      </c>
      <c r="J268" s="6">
        <f t="shared" si="4"/>
        <v>855</v>
      </c>
    </row>
    <row r="269" spans="1:10" x14ac:dyDescent="0.35">
      <c r="A269" s="49" t="s">
        <v>831</v>
      </c>
      <c r="B269" s="50">
        <v>0.77</v>
      </c>
      <c r="C269" s="49" t="s">
        <v>832</v>
      </c>
      <c r="D269">
        <v>267</v>
      </c>
      <c r="E269">
        <v>257</v>
      </c>
      <c r="F269">
        <v>221</v>
      </c>
      <c r="G269">
        <v>107</v>
      </c>
      <c r="H269">
        <v>237</v>
      </c>
      <c r="I269">
        <v>187</v>
      </c>
      <c r="J269" s="6">
        <f t="shared" si="4"/>
        <v>1276</v>
      </c>
    </row>
    <row r="270" spans="1:10" x14ac:dyDescent="0.35">
      <c r="A270" s="49" t="s">
        <v>833</v>
      </c>
      <c r="B270" s="50">
        <v>1.7</v>
      </c>
      <c r="C270" s="49" t="s">
        <v>834</v>
      </c>
      <c r="D270" s="51">
        <v>301</v>
      </c>
      <c r="E270" s="51">
        <v>181</v>
      </c>
      <c r="F270" s="51">
        <v>494</v>
      </c>
      <c r="G270" s="51">
        <v>177</v>
      </c>
      <c r="H270" s="51">
        <v>70</v>
      </c>
      <c r="I270" s="51">
        <v>384</v>
      </c>
      <c r="J270" s="6">
        <f t="shared" si="4"/>
        <v>1607</v>
      </c>
    </row>
    <row r="271" spans="1:10" x14ac:dyDescent="0.35">
      <c r="A271" s="49" t="s">
        <v>835</v>
      </c>
      <c r="B271" s="50">
        <v>2.4</v>
      </c>
      <c r="C271" s="49" t="s">
        <v>836</v>
      </c>
      <c r="D271" s="51">
        <v>328</v>
      </c>
      <c r="E271" s="51">
        <v>319</v>
      </c>
      <c r="F271" s="51">
        <v>65</v>
      </c>
      <c r="G271" s="51">
        <v>57</v>
      </c>
      <c r="H271" s="51">
        <v>473</v>
      </c>
      <c r="I271" s="51">
        <v>65</v>
      </c>
      <c r="J271" s="6">
        <f t="shared" si="4"/>
        <v>1307</v>
      </c>
    </row>
    <row r="272" spans="1:10" x14ac:dyDescent="0.35">
      <c r="A272" s="49" t="s">
        <v>837</v>
      </c>
      <c r="B272" s="50">
        <v>2.9</v>
      </c>
      <c r="C272" s="49" t="s">
        <v>838</v>
      </c>
      <c r="D272" s="51">
        <v>75</v>
      </c>
      <c r="E272" s="51">
        <v>122</v>
      </c>
      <c r="F272" s="51">
        <v>155</v>
      </c>
      <c r="G272" s="51">
        <v>388</v>
      </c>
      <c r="H272" s="51">
        <v>388</v>
      </c>
      <c r="I272" s="51">
        <v>452</v>
      </c>
      <c r="J272" s="6">
        <f t="shared" si="4"/>
        <v>1580</v>
      </c>
    </row>
    <row r="273" spans="1:10" x14ac:dyDescent="0.35">
      <c r="A273" s="49" t="s">
        <v>839</v>
      </c>
      <c r="B273" s="50">
        <v>4.6500000000000004</v>
      </c>
      <c r="C273" s="49" t="s">
        <v>840</v>
      </c>
      <c r="D273" s="51">
        <v>183</v>
      </c>
      <c r="E273" s="51">
        <v>121</v>
      </c>
      <c r="F273" s="51">
        <v>186</v>
      </c>
      <c r="G273" s="51">
        <v>47</v>
      </c>
      <c r="H273" s="51">
        <v>87</v>
      </c>
      <c r="I273" s="51">
        <v>103</v>
      </c>
      <c r="J273" s="6">
        <f t="shared" si="4"/>
        <v>727</v>
      </c>
    </row>
    <row r="274" spans="1:10" x14ac:dyDescent="0.35">
      <c r="A274" s="49" t="s">
        <v>841</v>
      </c>
      <c r="B274" s="50">
        <v>6.93</v>
      </c>
      <c r="C274" s="49" t="s">
        <v>842</v>
      </c>
      <c r="D274" s="51">
        <v>27</v>
      </c>
      <c r="E274" s="51">
        <v>149</v>
      </c>
      <c r="F274" s="51">
        <v>291</v>
      </c>
      <c r="G274" s="51">
        <v>242</v>
      </c>
      <c r="H274" s="51">
        <v>306</v>
      </c>
      <c r="I274" s="51">
        <v>478</v>
      </c>
      <c r="J274" s="6">
        <f t="shared" si="4"/>
        <v>1493</v>
      </c>
    </row>
    <row r="275" spans="1:10" x14ac:dyDescent="0.35">
      <c r="A275" s="49" t="s">
        <v>843</v>
      </c>
      <c r="B275" s="50">
        <v>5</v>
      </c>
      <c r="C275" s="49" t="s">
        <v>844</v>
      </c>
      <c r="D275" s="51">
        <v>171</v>
      </c>
      <c r="E275" s="51">
        <v>419</v>
      </c>
      <c r="F275" s="51">
        <v>265</v>
      </c>
      <c r="G275" s="51">
        <v>291</v>
      </c>
      <c r="H275" s="51">
        <v>268</v>
      </c>
      <c r="I275" s="51">
        <v>178</v>
      </c>
      <c r="J275" s="6">
        <f t="shared" si="4"/>
        <v>1592</v>
      </c>
    </row>
    <row r="276" spans="1:10" x14ac:dyDescent="0.35">
      <c r="A276" s="49" t="s">
        <v>845</v>
      </c>
      <c r="B276" s="50">
        <v>1</v>
      </c>
      <c r="C276" s="49" t="s">
        <v>846</v>
      </c>
      <c r="D276">
        <v>167</v>
      </c>
      <c r="E276">
        <v>88</v>
      </c>
      <c r="F276">
        <v>139</v>
      </c>
      <c r="G276">
        <v>279</v>
      </c>
      <c r="H276">
        <v>201</v>
      </c>
      <c r="I276">
        <v>200</v>
      </c>
      <c r="J276" s="6">
        <f t="shared" si="4"/>
        <v>1074</v>
      </c>
    </row>
    <row r="277" spans="1:10" x14ac:dyDescent="0.35">
      <c r="A277" s="49" t="s">
        <v>847</v>
      </c>
      <c r="B277" s="50">
        <v>0.59</v>
      </c>
      <c r="C277" s="49" t="s">
        <v>848</v>
      </c>
      <c r="D277">
        <v>344</v>
      </c>
      <c r="E277">
        <v>58</v>
      </c>
      <c r="F277">
        <v>339</v>
      </c>
      <c r="G277">
        <v>199</v>
      </c>
      <c r="H277">
        <v>285</v>
      </c>
      <c r="I277">
        <v>89</v>
      </c>
      <c r="J277" s="6">
        <f t="shared" si="4"/>
        <v>1314</v>
      </c>
    </row>
    <row r="278" spans="1:10" x14ac:dyDescent="0.35">
      <c r="A278" s="49" t="s">
        <v>849</v>
      </c>
      <c r="B278" s="50">
        <v>1</v>
      </c>
      <c r="C278" s="49" t="s">
        <v>850</v>
      </c>
      <c r="D278">
        <v>288</v>
      </c>
      <c r="E278">
        <v>246</v>
      </c>
      <c r="F278">
        <v>100</v>
      </c>
      <c r="G278">
        <v>74</v>
      </c>
      <c r="H278">
        <v>206</v>
      </c>
      <c r="I278">
        <v>294</v>
      </c>
      <c r="J278" s="6">
        <f t="shared" si="4"/>
        <v>1208</v>
      </c>
    </row>
    <row r="279" spans="1:10" x14ac:dyDescent="0.35">
      <c r="A279" s="49" t="s">
        <v>851</v>
      </c>
      <c r="B279" s="50">
        <v>0.89</v>
      </c>
      <c r="C279" s="49" t="s">
        <v>852</v>
      </c>
      <c r="D279">
        <v>87</v>
      </c>
      <c r="E279">
        <v>285</v>
      </c>
      <c r="F279">
        <v>292</v>
      </c>
      <c r="G279">
        <v>176</v>
      </c>
      <c r="H279">
        <v>166</v>
      </c>
      <c r="I279">
        <v>177</v>
      </c>
      <c r="J279" s="6">
        <f t="shared" si="4"/>
        <v>1183</v>
      </c>
    </row>
    <row r="280" spans="1:10" x14ac:dyDescent="0.35">
      <c r="A280" s="49" t="s">
        <v>853</v>
      </c>
      <c r="B280" s="50">
        <v>0.79</v>
      </c>
      <c r="C280" s="49" t="s">
        <v>854</v>
      </c>
      <c r="D280">
        <v>250</v>
      </c>
      <c r="E280">
        <v>7</v>
      </c>
      <c r="F280">
        <v>89</v>
      </c>
      <c r="G280">
        <v>44</v>
      </c>
      <c r="H280">
        <v>239</v>
      </c>
      <c r="I280">
        <v>49</v>
      </c>
      <c r="J280" s="6">
        <f t="shared" si="4"/>
        <v>678</v>
      </c>
    </row>
    <row r="281" spans="1:10" x14ac:dyDescent="0.35">
      <c r="A281" s="49" t="s">
        <v>855</v>
      </c>
      <c r="B281" s="50">
        <v>2.4900000000000002</v>
      </c>
      <c r="C281" s="49" t="s">
        <v>856</v>
      </c>
      <c r="D281">
        <v>36</v>
      </c>
      <c r="E281">
        <v>220</v>
      </c>
      <c r="F281">
        <v>192</v>
      </c>
      <c r="G281">
        <v>289</v>
      </c>
      <c r="H281">
        <v>2</v>
      </c>
      <c r="I281">
        <v>20</v>
      </c>
      <c r="J281" s="6">
        <f t="shared" si="4"/>
        <v>759</v>
      </c>
    </row>
    <row r="282" spans="1:10" x14ac:dyDescent="0.35">
      <c r="A282" s="49" t="s">
        <v>857</v>
      </c>
      <c r="B282" s="50">
        <v>2.16</v>
      </c>
      <c r="C282" s="49" t="s">
        <v>858</v>
      </c>
      <c r="D282">
        <v>342</v>
      </c>
      <c r="E282">
        <v>281</v>
      </c>
      <c r="F282">
        <v>174</v>
      </c>
      <c r="G282">
        <v>137</v>
      </c>
      <c r="H282">
        <v>85</v>
      </c>
      <c r="I282">
        <v>127</v>
      </c>
      <c r="J282" s="6">
        <f t="shared" si="4"/>
        <v>1146</v>
      </c>
    </row>
    <row r="283" spans="1:10" x14ac:dyDescent="0.35">
      <c r="A283" s="49" t="s">
        <v>859</v>
      </c>
      <c r="B283" s="50">
        <v>3.95</v>
      </c>
      <c r="C283" s="49" t="s">
        <v>860</v>
      </c>
      <c r="D283">
        <v>341</v>
      </c>
      <c r="E283">
        <v>273</v>
      </c>
      <c r="F283">
        <v>275</v>
      </c>
      <c r="G283">
        <v>142</v>
      </c>
      <c r="H283">
        <v>101</v>
      </c>
      <c r="I283">
        <v>69</v>
      </c>
      <c r="J283" s="6">
        <f t="shared" si="4"/>
        <v>1201</v>
      </c>
    </row>
    <row r="284" spans="1:10" x14ac:dyDescent="0.35">
      <c r="A284" s="49" t="s">
        <v>861</v>
      </c>
      <c r="B284" s="50">
        <v>0.79</v>
      </c>
      <c r="C284" s="49" t="s">
        <v>852</v>
      </c>
      <c r="D284">
        <v>282</v>
      </c>
      <c r="E284">
        <v>237</v>
      </c>
      <c r="F284">
        <v>238</v>
      </c>
      <c r="G284">
        <v>319</v>
      </c>
      <c r="H284">
        <v>176</v>
      </c>
      <c r="I284">
        <v>257</v>
      </c>
      <c r="J284" s="6">
        <f t="shared" si="4"/>
        <v>1509</v>
      </c>
    </row>
    <row r="285" spans="1:10" x14ac:dyDescent="0.35">
      <c r="A285" s="49" t="s">
        <v>862</v>
      </c>
      <c r="B285" s="50">
        <v>1.25</v>
      </c>
      <c r="C285" s="49" t="s">
        <v>863</v>
      </c>
      <c r="D285">
        <v>37</v>
      </c>
      <c r="E285">
        <v>308</v>
      </c>
      <c r="F285">
        <v>157</v>
      </c>
      <c r="G285">
        <v>272</v>
      </c>
      <c r="H285">
        <v>318</v>
      </c>
      <c r="I285">
        <v>67</v>
      </c>
      <c r="J285" s="6">
        <f t="shared" si="4"/>
        <v>1159</v>
      </c>
    </row>
    <row r="286" spans="1:10" x14ac:dyDescent="0.35">
      <c r="A286" s="49" t="s">
        <v>864</v>
      </c>
      <c r="B286" s="50">
        <v>0.25</v>
      </c>
      <c r="C286" s="49" t="s">
        <v>865</v>
      </c>
      <c r="D286">
        <v>113</v>
      </c>
      <c r="E286">
        <v>116</v>
      </c>
      <c r="F286">
        <v>331</v>
      </c>
      <c r="G286">
        <v>260</v>
      </c>
      <c r="H286">
        <v>40</v>
      </c>
      <c r="I286">
        <v>210</v>
      </c>
      <c r="J286" s="6">
        <f t="shared" si="4"/>
        <v>1070</v>
      </c>
    </row>
    <row r="287" spans="1:10" x14ac:dyDescent="0.35">
      <c r="A287" s="49" t="s">
        <v>866</v>
      </c>
      <c r="B287" s="50">
        <v>2.25</v>
      </c>
      <c r="C287" s="49" t="s">
        <v>867</v>
      </c>
      <c r="D287">
        <v>256</v>
      </c>
      <c r="E287">
        <v>131</v>
      </c>
      <c r="F287">
        <v>279</v>
      </c>
      <c r="G287">
        <v>168</v>
      </c>
      <c r="H287">
        <v>145</v>
      </c>
      <c r="I287">
        <v>80</v>
      </c>
      <c r="J287" s="6">
        <f t="shared" si="4"/>
        <v>1059</v>
      </c>
    </row>
    <row r="288" spans="1:10" x14ac:dyDescent="0.35">
      <c r="A288" s="49" t="s">
        <v>868</v>
      </c>
      <c r="B288" s="50">
        <v>2.79</v>
      </c>
      <c r="C288" s="49" t="s">
        <v>848</v>
      </c>
      <c r="D288">
        <v>269</v>
      </c>
      <c r="E288">
        <v>107</v>
      </c>
      <c r="F288">
        <v>258</v>
      </c>
      <c r="G288">
        <v>83</v>
      </c>
      <c r="H288">
        <v>176</v>
      </c>
      <c r="I288">
        <v>45</v>
      </c>
      <c r="J288" s="6">
        <f t="shared" si="4"/>
        <v>938</v>
      </c>
    </row>
    <row r="289" spans="1:10" x14ac:dyDescent="0.35">
      <c r="A289" s="49" t="s">
        <v>869</v>
      </c>
      <c r="B289" s="50">
        <v>1</v>
      </c>
      <c r="C289" s="49" t="s">
        <v>870</v>
      </c>
      <c r="D289">
        <v>255</v>
      </c>
      <c r="E289">
        <v>312</v>
      </c>
      <c r="F289">
        <v>277</v>
      </c>
      <c r="G289">
        <v>139</v>
      </c>
      <c r="H289">
        <v>280</v>
      </c>
      <c r="I289">
        <v>159</v>
      </c>
      <c r="J289" s="6">
        <f t="shared" si="4"/>
        <v>1422</v>
      </c>
    </row>
    <row r="290" spans="1:10" x14ac:dyDescent="0.35">
      <c r="A290" s="49" t="s">
        <v>871</v>
      </c>
      <c r="B290" s="50">
        <v>1.95</v>
      </c>
      <c r="C290" s="49" t="s">
        <v>872</v>
      </c>
      <c r="D290">
        <v>350</v>
      </c>
      <c r="E290">
        <v>330</v>
      </c>
      <c r="F290">
        <v>91</v>
      </c>
      <c r="G290">
        <v>184</v>
      </c>
      <c r="H290">
        <v>43</v>
      </c>
      <c r="I290">
        <v>37</v>
      </c>
      <c r="J290" s="6">
        <f t="shared" si="4"/>
        <v>1035</v>
      </c>
    </row>
    <row r="291" spans="1:10" x14ac:dyDescent="0.35">
      <c r="A291" s="49" t="s">
        <v>873</v>
      </c>
      <c r="B291" s="50">
        <v>3.49</v>
      </c>
      <c r="C291" s="49" t="s">
        <v>854</v>
      </c>
      <c r="D291">
        <v>22</v>
      </c>
      <c r="E291">
        <v>270</v>
      </c>
      <c r="F291">
        <v>242</v>
      </c>
      <c r="G291">
        <v>25</v>
      </c>
      <c r="H291">
        <v>205</v>
      </c>
      <c r="I291">
        <v>263</v>
      </c>
      <c r="J291" s="6">
        <f t="shared" si="4"/>
        <v>1027</v>
      </c>
    </row>
    <row r="292" spans="1:10" x14ac:dyDescent="0.35">
      <c r="A292" s="49" t="s">
        <v>874</v>
      </c>
      <c r="B292" s="50">
        <v>3.95</v>
      </c>
      <c r="C292" s="49" t="s">
        <v>875</v>
      </c>
      <c r="D292">
        <v>89</v>
      </c>
      <c r="E292">
        <v>43</v>
      </c>
      <c r="F292">
        <v>343</v>
      </c>
      <c r="G292">
        <v>39</v>
      </c>
      <c r="H292">
        <v>69</v>
      </c>
      <c r="I292">
        <v>226</v>
      </c>
      <c r="J292" s="6">
        <f t="shared" si="4"/>
        <v>809</v>
      </c>
    </row>
    <row r="293" spans="1:10" x14ac:dyDescent="0.35">
      <c r="A293" s="49" t="s">
        <v>876</v>
      </c>
      <c r="B293" s="50">
        <v>3.25</v>
      </c>
      <c r="C293" s="49" t="s">
        <v>854</v>
      </c>
      <c r="D293">
        <v>110</v>
      </c>
      <c r="E293">
        <v>182</v>
      </c>
      <c r="F293">
        <v>38</v>
      </c>
      <c r="G293">
        <v>0</v>
      </c>
      <c r="H293">
        <v>203</v>
      </c>
      <c r="I293">
        <v>78</v>
      </c>
      <c r="J293" s="6">
        <f t="shared" si="4"/>
        <v>611</v>
      </c>
    </row>
    <row r="294" spans="1:10" x14ac:dyDescent="0.35">
      <c r="A294" s="49" t="s">
        <v>877</v>
      </c>
      <c r="B294" s="50">
        <v>4.95</v>
      </c>
      <c r="C294" s="49" t="s">
        <v>878</v>
      </c>
      <c r="D294">
        <v>185</v>
      </c>
      <c r="E294">
        <v>190</v>
      </c>
      <c r="F294">
        <v>117</v>
      </c>
      <c r="G294">
        <v>205</v>
      </c>
      <c r="H294">
        <v>73</v>
      </c>
      <c r="I294">
        <v>303</v>
      </c>
      <c r="J294" s="6">
        <f t="shared" si="4"/>
        <v>1073</v>
      </c>
    </row>
    <row r="295" spans="1:10" x14ac:dyDescent="0.35">
      <c r="A295" s="49" t="s">
        <v>879</v>
      </c>
      <c r="B295" s="50">
        <v>2.95</v>
      </c>
      <c r="C295" s="49" t="s">
        <v>867</v>
      </c>
      <c r="D295">
        <v>240</v>
      </c>
      <c r="E295">
        <v>160</v>
      </c>
      <c r="F295">
        <v>234</v>
      </c>
      <c r="G295">
        <v>11</v>
      </c>
      <c r="H295">
        <v>68</v>
      </c>
      <c r="I295">
        <v>16</v>
      </c>
      <c r="J295" s="6">
        <f t="shared" si="4"/>
        <v>729</v>
      </c>
    </row>
    <row r="296" spans="1:10" x14ac:dyDescent="0.35">
      <c r="A296" s="49" t="s">
        <v>880</v>
      </c>
      <c r="B296" s="50">
        <v>3.6</v>
      </c>
      <c r="C296" s="49" t="s">
        <v>881</v>
      </c>
      <c r="D296">
        <v>236</v>
      </c>
      <c r="E296">
        <v>330</v>
      </c>
      <c r="F296">
        <v>321</v>
      </c>
      <c r="G296">
        <v>295</v>
      </c>
      <c r="H296">
        <v>349</v>
      </c>
      <c r="I296">
        <v>303</v>
      </c>
      <c r="J296" s="6">
        <f t="shared" si="4"/>
        <v>1834</v>
      </c>
    </row>
    <row r="297" spans="1:10" x14ac:dyDescent="0.35">
      <c r="A297" s="49" t="s">
        <v>882</v>
      </c>
      <c r="B297" s="50">
        <v>3.25</v>
      </c>
      <c r="C297" s="49" t="s">
        <v>883</v>
      </c>
      <c r="D297">
        <v>32</v>
      </c>
      <c r="E297">
        <v>240</v>
      </c>
      <c r="F297">
        <v>293</v>
      </c>
      <c r="G297">
        <v>344</v>
      </c>
      <c r="H297">
        <v>33</v>
      </c>
      <c r="I297">
        <v>192</v>
      </c>
      <c r="J297" s="6">
        <f t="shared" si="4"/>
        <v>1134</v>
      </c>
    </row>
    <row r="298" spans="1:10" x14ac:dyDescent="0.35">
      <c r="A298" s="49" t="s">
        <v>884</v>
      </c>
      <c r="B298" s="50">
        <v>0.65</v>
      </c>
      <c r="C298" s="49" t="s">
        <v>885</v>
      </c>
      <c r="D298">
        <v>257</v>
      </c>
      <c r="E298">
        <v>323</v>
      </c>
      <c r="F298">
        <v>8</v>
      </c>
      <c r="G298">
        <v>287</v>
      </c>
      <c r="H298">
        <v>210</v>
      </c>
      <c r="I298">
        <v>0</v>
      </c>
      <c r="J298" s="6">
        <f t="shared" si="4"/>
        <v>1085</v>
      </c>
    </row>
    <row r="299" spans="1:10" x14ac:dyDescent="0.35">
      <c r="A299" s="49" t="s">
        <v>886</v>
      </c>
      <c r="B299" s="50">
        <v>0.17</v>
      </c>
      <c r="C299" s="49" t="s">
        <v>887</v>
      </c>
      <c r="D299" s="51">
        <v>295</v>
      </c>
      <c r="E299" s="51">
        <v>136</v>
      </c>
      <c r="F299" s="51">
        <v>333</v>
      </c>
      <c r="G299" s="51">
        <v>478</v>
      </c>
      <c r="H299" s="51">
        <v>406</v>
      </c>
      <c r="I299" s="51">
        <v>76</v>
      </c>
      <c r="J299" s="6">
        <f t="shared" si="4"/>
        <v>1724</v>
      </c>
    </row>
    <row r="300" spans="1:10" x14ac:dyDescent="0.35">
      <c r="A300" s="49" t="s">
        <v>888</v>
      </c>
      <c r="B300" s="50">
        <v>0.71</v>
      </c>
      <c r="C300" s="49" t="s">
        <v>889</v>
      </c>
      <c r="D300" s="51">
        <v>130</v>
      </c>
      <c r="E300" s="51">
        <v>34</v>
      </c>
      <c r="F300" s="51">
        <v>447</v>
      </c>
      <c r="G300" s="51">
        <v>151</v>
      </c>
      <c r="H300" s="51">
        <v>13</v>
      </c>
      <c r="I300" s="51">
        <v>352</v>
      </c>
      <c r="J300" s="6">
        <f t="shared" si="4"/>
        <v>1127</v>
      </c>
    </row>
    <row r="301" spans="1:10" x14ac:dyDescent="0.35">
      <c r="A301" s="49" t="s">
        <v>890</v>
      </c>
      <c r="B301" s="50">
        <v>1.4</v>
      </c>
      <c r="C301" s="49" t="s">
        <v>891</v>
      </c>
      <c r="D301">
        <v>167</v>
      </c>
      <c r="E301">
        <v>340</v>
      </c>
      <c r="F301">
        <v>249</v>
      </c>
      <c r="G301">
        <v>282</v>
      </c>
      <c r="H301">
        <v>265</v>
      </c>
      <c r="I301">
        <v>349</v>
      </c>
      <c r="J301" s="6">
        <f t="shared" si="4"/>
        <v>1652</v>
      </c>
    </row>
    <row r="302" spans="1:10" x14ac:dyDescent="0.35">
      <c r="A302" s="49" t="s">
        <v>892</v>
      </c>
      <c r="B302" s="50">
        <v>1.1000000000000001</v>
      </c>
      <c r="C302" s="49" t="s">
        <v>893</v>
      </c>
      <c r="D302">
        <v>149</v>
      </c>
      <c r="E302">
        <v>76</v>
      </c>
      <c r="F302">
        <v>20</v>
      </c>
      <c r="G302">
        <v>172</v>
      </c>
      <c r="H302">
        <v>117</v>
      </c>
      <c r="I302">
        <v>73</v>
      </c>
      <c r="J302" s="6">
        <f t="shared" si="4"/>
        <v>607</v>
      </c>
    </row>
    <row r="303" spans="1:10" x14ac:dyDescent="0.35">
      <c r="A303" s="49" t="s">
        <v>894</v>
      </c>
      <c r="B303" s="50">
        <v>0.56000000000000005</v>
      </c>
      <c r="C303" s="49" t="s">
        <v>543</v>
      </c>
      <c r="D303">
        <v>7</v>
      </c>
      <c r="E303">
        <v>54</v>
      </c>
      <c r="F303">
        <v>134</v>
      </c>
      <c r="G303">
        <v>240</v>
      </c>
      <c r="H303">
        <v>113</v>
      </c>
      <c r="I303">
        <v>42</v>
      </c>
      <c r="J303" s="6">
        <f t="shared" si="4"/>
        <v>590</v>
      </c>
    </row>
    <row r="304" spans="1:10" x14ac:dyDescent="0.35">
      <c r="A304" s="49" t="s">
        <v>895</v>
      </c>
      <c r="B304" s="50">
        <v>10</v>
      </c>
      <c r="C304" s="49" t="s">
        <v>896</v>
      </c>
      <c r="D304">
        <v>111</v>
      </c>
      <c r="E304">
        <v>317</v>
      </c>
      <c r="F304">
        <v>165</v>
      </c>
      <c r="G304">
        <v>115</v>
      </c>
      <c r="H304">
        <v>96</v>
      </c>
      <c r="I304">
        <v>321</v>
      </c>
      <c r="J304" s="6">
        <f t="shared" si="4"/>
        <v>1125</v>
      </c>
    </row>
    <row r="305" spans="1:10" x14ac:dyDescent="0.35">
      <c r="A305" s="49" t="s">
        <v>897</v>
      </c>
      <c r="B305" s="50">
        <v>5.08</v>
      </c>
      <c r="C305" s="49" t="s">
        <v>898</v>
      </c>
      <c r="D305">
        <v>225</v>
      </c>
      <c r="E305">
        <v>89</v>
      </c>
      <c r="F305">
        <v>271</v>
      </c>
      <c r="G305">
        <v>5</v>
      </c>
      <c r="H305">
        <v>136</v>
      </c>
      <c r="I305">
        <v>343</v>
      </c>
      <c r="J305" s="6">
        <f t="shared" si="4"/>
        <v>1069</v>
      </c>
    </row>
    <row r="306" spans="1:10" x14ac:dyDescent="0.35">
      <c r="A306" s="49" t="s">
        <v>899</v>
      </c>
      <c r="B306" s="50">
        <v>10.16</v>
      </c>
      <c r="C306" s="49" t="s">
        <v>900</v>
      </c>
      <c r="D306">
        <v>318</v>
      </c>
      <c r="E306">
        <v>331</v>
      </c>
      <c r="F306">
        <v>109</v>
      </c>
      <c r="G306">
        <v>191</v>
      </c>
      <c r="H306">
        <v>178</v>
      </c>
      <c r="I306">
        <v>186</v>
      </c>
      <c r="J306" s="6">
        <f t="shared" si="4"/>
        <v>1313</v>
      </c>
    </row>
    <row r="307" spans="1:10" x14ac:dyDescent="0.35">
      <c r="A307" s="49" t="s">
        <v>901</v>
      </c>
      <c r="B307" s="50">
        <v>0.04</v>
      </c>
      <c r="C307" s="49" t="s">
        <v>902</v>
      </c>
      <c r="D307">
        <v>188</v>
      </c>
      <c r="E307">
        <v>192</v>
      </c>
      <c r="F307">
        <v>25</v>
      </c>
      <c r="G307">
        <v>175</v>
      </c>
      <c r="H307">
        <v>102</v>
      </c>
      <c r="I307">
        <v>88</v>
      </c>
      <c r="J307" s="6">
        <f t="shared" si="4"/>
        <v>770</v>
      </c>
    </row>
    <row r="308" spans="1:10" x14ac:dyDescent="0.35">
      <c r="A308" s="49" t="s">
        <v>903</v>
      </c>
      <c r="B308" s="50">
        <v>0.21</v>
      </c>
      <c r="C308" s="49" t="s">
        <v>904</v>
      </c>
      <c r="D308" s="51">
        <v>123</v>
      </c>
      <c r="E308" s="51">
        <v>376</v>
      </c>
      <c r="F308" s="51">
        <v>398</v>
      </c>
      <c r="G308" s="51">
        <v>53</v>
      </c>
      <c r="H308" s="51">
        <v>484</v>
      </c>
      <c r="I308" s="51">
        <v>67</v>
      </c>
      <c r="J308" s="6">
        <f t="shared" si="4"/>
        <v>1501</v>
      </c>
    </row>
    <row r="309" spans="1:10" x14ac:dyDescent="0.35">
      <c r="A309" s="49" t="s">
        <v>905</v>
      </c>
      <c r="B309" s="50">
        <v>1.25</v>
      </c>
      <c r="C309" s="49" t="s">
        <v>906</v>
      </c>
      <c r="D309">
        <v>181</v>
      </c>
      <c r="E309">
        <v>111</v>
      </c>
      <c r="F309">
        <v>222</v>
      </c>
      <c r="G309">
        <v>276</v>
      </c>
      <c r="H309">
        <v>284</v>
      </c>
      <c r="I309">
        <v>42</v>
      </c>
      <c r="J309" s="6">
        <f t="shared" si="4"/>
        <v>1116</v>
      </c>
    </row>
    <row r="310" spans="1:10" x14ac:dyDescent="0.35">
      <c r="A310" s="49" t="s">
        <v>907</v>
      </c>
      <c r="B310" s="50">
        <v>0.3</v>
      </c>
      <c r="C310" s="49" t="s">
        <v>543</v>
      </c>
      <c r="D310">
        <v>156</v>
      </c>
      <c r="E310">
        <v>87</v>
      </c>
      <c r="F310">
        <v>257</v>
      </c>
      <c r="G310">
        <v>161</v>
      </c>
      <c r="H310">
        <v>291</v>
      </c>
      <c r="I310">
        <v>13</v>
      </c>
      <c r="J310" s="6">
        <f t="shared" si="4"/>
        <v>965</v>
      </c>
    </row>
    <row r="311" spans="1:10" x14ac:dyDescent="0.35">
      <c r="A311" s="49" t="s">
        <v>908</v>
      </c>
      <c r="B311" s="50">
        <v>0.25</v>
      </c>
      <c r="C311" s="49" t="s">
        <v>909</v>
      </c>
      <c r="D311">
        <v>227</v>
      </c>
      <c r="E311">
        <v>168</v>
      </c>
      <c r="F311">
        <v>121</v>
      </c>
      <c r="G311">
        <v>197</v>
      </c>
      <c r="H311">
        <v>58</v>
      </c>
      <c r="I311">
        <v>191</v>
      </c>
      <c r="J311" s="6">
        <f t="shared" si="4"/>
        <v>962</v>
      </c>
    </row>
    <row r="312" spans="1:10" x14ac:dyDescent="0.35">
      <c r="A312" s="49" t="s">
        <v>910</v>
      </c>
      <c r="B312" s="50">
        <v>2.5</v>
      </c>
      <c r="C312" s="49" t="s">
        <v>911</v>
      </c>
      <c r="D312" s="51">
        <v>1</v>
      </c>
      <c r="E312" s="51">
        <v>106</v>
      </c>
      <c r="F312" s="51">
        <v>0</v>
      </c>
      <c r="G312" s="51">
        <v>35</v>
      </c>
      <c r="H312" s="51">
        <v>110</v>
      </c>
      <c r="I312" s="51">
        <v>225</v>
      </c>
      <c r="J312" s="6">
        <f t="shared" si="4"/>
        <v>477</v>
      </c>
    </row>
    <row r="313" spans="1:10" x14ac:dyDescent="0.35">
      <c r="A313" s="49" t="s">
        <v>912</v>
      </c>
      <c r="B313" s="50">
        <v>0.36</v>
      </c>
      <c r="C313" s="49" t="s">
        <v>913</v>
      </c>
      <c r="D313">
        <v>243</v>
      </c>
      <c r="E313">
        <v>7</v>
      </c>
      <c r="F313">
        <v>90</v>
      </c>
      <c r="G313">
        <v>223</v>
      </c>
      <c r="H313">
        <v>59</v>
      </c>
      <c r="I313">
        <v>317</v>
      </c>
      <c r="J313" s="6">
        <f t="shared" si="4"/>
        <v>939</v>
      </c>
    </row>
    <row r="314" spans="1:10" x14ac:dyDescent="0.35">
      <c r="A314" s="49" t="s">
        <v>914</v>
      </c>
      <c r="B314" s="50">
        <v>0.03</v>
      </c>
      <c r="C314" s="49" t="s">
        <v>915</v>
      </c>
      <c r="D314">
        <v>81</v>
      </c>
      <c r="E314">
        <v>350</v>
      </c>
      <c r="F314">
        <v>40</v>
      </c>
      <c r="G314">
        <v>127</v>
      </c>
      <c r="H314">
        <v>145</v>
      </c>
      <c r="I314">
        <v>13</v>
      </c>
      <c r="J314" s="6">
        <f t="shared" si="4"/>
        <v>756</v>
      </c>
    </row>
    <row r="315" spans="1:10" x14ac:dyDescent="0.35">
      <c r="A315" s="49" t="s">
        <v>916</v>
      </c>
      <c r="B315" s="50">
        <v>1</v>
      </c>
      <c r="C315" s="49" t="s">
        <v>915</v>
      </c>
      <c r="D315">
        <v>308</v>
      </c>
      <c r="E315">
        <v>105</v>
      </c>
      <c r="F315">
        <v>207</v>
      </c>
      <c r="G315">
        <v>270</v>
      </c>
      <c r="H315">
        <v>240</v>
      </c>
      <c r="I315">
        <v>274</v>
      </c>
      <c r="J315" s="6">
        <f t="shared" si="4"/>
        <v>1404</v>
      </c>
    </row>
    <row r="316" spans="1:10" x14ac:dyDescent="0.35">
      <c r="A316" s="49" t="s">
        <v>917</v>
      </c>
      <c r="B316" s="50">
        <v>1.75</v>
      </c>
      <c r="C316" s="49" t="s">
        <v>918</v>
      </c>
      <c r="D316">
        <v>314</v>
      </c>
      <c r="E316">
        <v>179</v>
      </c>
      <c r="F316">
        <v>211</v>
      </c>
      <c r="G316">
        <v>60</v>
      </c>
      <c r="H316">
        <v>296</v>
      </c>
      <c r="I316">
        <v>79</v>
      </c>
      <c r="J316" s="6">
        <f t="shared" si="4"/>
        <v>1139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B9" sqref="B9"/>
    </sheetView>
  </sheetViews>
  <sheetFormatPr defaultRowHeight="14.5" x14ac:dyDescent="0.35"/>
  <cols>
    <col min="1" max="1" width="17.7265625" customWidth="1"/>
  </cols>
  <sheetData>
    <row r="1" spans="1:8" ht="15" thickBot="1" x14ac:dyDescent="0.4">
      <c r="A1" s="47" t="s">
        <v>390</v>
      </c>
      <c r="B1" s="47">
        <v>60613</v>
      </c>
      <c r="C1" s="47">
        <v>60614</v>
      </c>
      <c r="D1" s="47">
        <v>60626</v>
      </c>
      <c r="E1" s="47">
        <v>60714</v>
      </c>
      <c r="F1" s="47">
        <v>60540</v>
      </c>
      <c r="G1" s="47">
        <v>60159</v>
      </c>
      <c r="H1" s="47" t="s">
        <v>104</v>
      </c>
    </row>
    <row r="2" spans="1:8" x14ac:dyDescent="0.35">
      <c r="A2" s="49" t="s">
        <v>394</v>
      </c>
    </row>
    <row r="3" spans="1:8" x14ac:dyDescent="0.35">
      <c r="A3" s="49" t="s">
        <v>395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B9" sqref="B9"/>
    </sheetView>
  </sheetViews>
  <sheetFormatPr defaultRowHeight="14.5" x14ac:dyDescent="0.35"/>
  <cols>
    <col min="1" max="1" width="15.26953125" customWidth="1"/>
    <col min="8" max="8" width="11.81640625" customWidth="1"/>
    <col min="9" max="9" width="9.1796875" customWidth="1"/>
  </cols>
  <sheetData>
    <row r="1" spans="1:9" x14ac:dyDescent="0.35">
      <c r="A1" t="s">
        <v>61</v>
      </c>
      <c r="B1" t="s">
        <v>919</v>
      </c>
      <c r="C1" t="s">
        <v>919</v>
      </c>
      <c r="D1" t="s">
        <v>919</v>
      </c>
      <c r="E1" t="s">
        <v>919</v>
      </c>
    </row>
    <row r="2" spans="1:9" x14ac:dyDescent="0.35">
      <c r="A2" s="57" t="s">
        <v>920</v>
      </c>
      <c r="B2" s="57" t="s">
        <v>921</v>
      </c>
      <c r="C2" s="57" t="s">
        <v>922</v>
      </c>
      <c r="D2" s="57" t="s">
        <v>923</v>
      </c>
      <c r="E2" s="57" t="s">
        <v>924</v>
      </c>
    </row>
    <row r="3" spans="1:9" x14ac:dyDescent="0.35">
      <c r="A3" s="58" t="s">
        <v>925</v>
      </c>
      <c r="B3">
        <v>44</v>
      </c>
      <c r="C3">
        <v>48</v>
      </c>
      <c r="D3">
        <v>55</v>
      </c>
      <c r="E3">
        <v>61</v>
      </c>
    </row>
    <row r="4" spans="1:9" x14ac:dyDescent="0.35">
      <c r="A4" t="s">
        <v>926</v>
      </c>
      <c r="B4">
        <v>26</v>
      </c>
      <c r="C4">
        <v>29</v>
      </c>
      <c r="D4">
        <v>33</v>
      </c>
      <c r="E4">
        <v>39</v>
      </c>
    </row>
    <row r="5" spans="1:9" x14ac:dyDescent="0.35">
      <c r="A5" s="58" t="s">
        <v>927</v>
      </c>
      <c r="B5">
        <v>42</v>
      </c>
      <c r="C5">
        <v>46</v>
      </c>
      <c r="D5">
        <v>51</v>
      </c>
      <c r="E5">
        <v>57</v>
      </c>
      <c r="H5" t="s">
        <v>920</v>
      </c>
      <c r="I5" t="s">
        <v>927</v>
      </c>
    </row>
    <row r="6" spans="1:9" x14ac:dyDescent="0.35">
      <c r="A6" s="58" t="s">
        <v>928</v>
      </c>
      <c r="B6">
        <v>38</v>
      </c>
      <c r="C6">
        <v>43</v>
      </c>
      <c r="D6">
        <v>51</v>
      </c>
      <c r="E6">
        <v>60</v>
      </c>
      <c r="H6" t="s">
        <v>929</v>
      </c>
      <c r="I6" t="s">
        <v>924</v>
      </c>
    </row>
    <row r="7" spans="1:9" x14ac:dyDescent="0.35">
      <c r="A7" s="58" t="s">
        <v>930</v>
      </c>
      <c r="B7">
        <v>45</v>
      </c>
      <c r="C7">
        <v>48</v>
      </c>
      <c r="D7">
        <v>51</v>
      </c>
      <c r="E7">
        <v>56</v>
      </c>
    </row>
    <row r="8" spans="1:9" x14ac:dyDescent="0.35">
      <c r="A8" s="58" t="s">
        <v>931</v>
      </c>
      <c r="B8">
        <v>23</v>
      </c>
      <c r="C8">
        <v>28</v>
      </c>
      <c r="D8">
        <v>35</v>
      </c>
      <c r="E8">
        <v>43</v>
      </c>
      <c r="H8" t="s">
        <v>83</v>
      </c>
      <c r="I8" s="59"/>
    </row>
    <row r="9" spans="1:9" x14ac:dyDescent="0.35">
      <c r="A9" s="58" t="s">
        <v>932</v>
      </c>
      <c r="B9">
        <v>25</v>
      </c>
      <c r="C9">
        <v>28</v>
      </c>
      <c r="D9">
        <v>36</v>
      </c>
      <c r="E9">
        <v>47</v>
      </c>
      <c r="H9" t="s">
        <v>933</v>
      </c>
    </row>
    <row r="10" spans="1:9" x14ac:dyDescent="0.35">
      <c r="A10" s="58" t="s">
        <v>934</v>
      </c>
      <c r="B10">
        <v>33</v>
      </c>
      <c r="C10">
        <v>35</v>
      </c>
      <c r="D10">
        <v>44</v>
      </c>
      <c r="E10">
        <v>53</v>
      </c>
      <c r="H10" t="s">
        <v>935</v>
      </c>
    </row>
    <row r="11" spans="1:9" x14ac:dyDescent="0.35">
      <c r="A11" s="58" t="s">
        <v>936</v>
      </c>
      <c r="B11">
        <v>58</v>
      </c>
      <c r="C11">
        <v>59</v>
      </c>
      <c r="D11">
        <v>64</v>
      </c>
      <c r="E11">
        <v>69</v>
      </c>
    </row>
    <row r="12" spans="1:9" x14ac:dyDescent="0.35">
      <c r="A12" s="58" t="s">
        <v>937</v>
      </c>
      <c r="B12">
        <v>45</v>
      </c>
      <c r="C12">
        <v>49</v>
      </c>
      <c r="D12">
        <v>56</v>
      </c>
      <c r="E12">
        <v>62</v>
      </c>
    </row>
    <row r="13" spans="1:9" x14ac:dyDescent="0.35">
      <c r="A13" t="s">
        <v>938</v>
      </c>
      <c r="B13">
        <v>71</v>
      </c>
      <c r="C13">
        <v>71</v>
      </c>
      <c r="D13">
        <v>71</v>
      </c>
      <c r="E13">
        <v>73</v>
      </c>
    </row>
    <row r="14" spans="1:9" x14ac:dyDescent="0.35">
      <c r="A14" s="58" t="s">
        <v>939</v>
      </c>
      <c r="B14">
        <v>23</v>
      </c>
      <c r="C14">
        <v>28</v>
      </c>
      <c r="D14">
        <v>35</v>
      </c>
      <c r="E14">
        <v>43</v>
      </c>
    </row>
    <row r="15" spans="1:9" x14ac:dyDescent="0.35">
      <c r="A15" s="58" t="s">
        <v>940</v>
      </c>
      <c r="B15">
        <v>24</v>
      </c>
      <c r="C15">
        <v>30</v>
      </c>
      <c r="D15">
        <v>40</v>
      </c>
      <c r="E15">
        <v>51</v>
      </c>
    </row>
    <row r="16" spans="1:9" x14ac:dyDescent="0.35">
      <c r="A16" s="58" t="s">
        <v>941</v>
      </c>
      <c r="B16">
        <v>26</v>
      </c>
      <c r="C16">
        <v>30</v>
      </c>
      <c r="D16">
        <v>40</v>
      </c>
      <c r="E16">
        <v>51</v>
      </c>
    </row>
    <row r="17" spans="1:5" x14ac:dyDescent="0.35">
      <c r="A17" s="58" t="s">
        <v>942</v>
      </c>
      <c r="B17">
        <v>17</v>
      </c>
      <c r="C17">
        <v>24</v>
      </c>
      <c r="D17">
        <v>35</v>
      </c>
      <c r="E17">
        <v>48</v>
      </c>
    </row>
    <row r="18" spans="1:5" x14ac:dyDescent="0.35">
      <c r="A18" s="58" t="s">
        <v>943</v>
      </c>
      <c r="B18">
        <v>28</v>
      </c>
      <c r="C18">
        <v>34</v>
      </c>
      <c r="D18">
        <v>43</v>
      </c>
      <c r="E18">
        <v>53</v>
      </c>
    </row>
    <row r="19" spans="1:5" x14ac:dyDescent="0.35">
      <c r="A19" s="58" t="s">
        <v>944</v>
      </c>
      <c r="B19">
        <v>32</v>
      </c>
      <c r="C19">
        <v>37</v>
      </c>
      <c r="D19">
        <v>46</v>
      </c>
      <c r="E19">
        <v>55</v>
      </c>
    </row>
    <row r="20" spans="1:5" x14ac:dyDescent="0.35">
      <c r="A20" s="58" t="s">
        <v>945</v>
      </c>
      <c r="B20">
        <v>48</v>
      </c>
      <c r="C20">
        <v>52</v>
      </c>
      <c r="D20">
        <v>59</v>
      </c>
      <c r="E20">
        <v>65</v>
      </c>
    </row>
    <row r="21" spans="1:5" x14ac:dyDescent="0.35">
      <c r="A21" s="58" t="s">
        <v>946</v>
      </c>
      <c r="B21">
        <v>13</v>
      </c>
      <c r="C21">
        <v>16</v>
      </c>
      <c r="D21">
        <v>27</v>
      </c>
      <c r="E21">
        <v>39</v>
      </c>
    </row>
    <row r="22" spans="1:5" x14ac:dyDescent="0.35">
      <c r="A22" s="58" t="s">
        <v>947</v>
      </c>
      <c r="B22">
        <v>32</v>
      </c>
      <c r="C22">
        <v>34</v>
      </c>
      <c r="D22">
        <v>43</v>
      </c>
      <c r="E22">
        <v>52</v>
      </c>
    </row>
    <row r="23" spans="1:5" x14ac:dyDescent="0.35">
      <c r="A23" s="58" t="s">
        <v>948</v>
      </c>
      <c r="B23">
        <v>24</v>
      </c>
      <c r="C23">
        <v>27</v>
      </c>
      <c r="D23">
        <v>35</v>
      </c>
      <c r="E23">
        <v>45</v>
      </c>
    </row>
    <row r="24" spans="1:5" x14ac:dyDescent="0.35">
      <c r="A24" s="58" t="s">
        <v>949</v>
      </c>
      <c r="B24">
        <v>18</v>
      </c>
      <c r="C24">
        <v>21</v>
      </c>
      <c r="D24">
        <v>30</v>
      </c>
      <c r="E24">
        <v>42</v>
      </c>
    </row>
    <row r="25" spans="1:5" x14ac:dyDescent="0.35">
      <c r="A25" s="58" t="s">
        <v>950</v>
      </c>
      <c r="B25">
        <v>7</v>
      </c>
      <c r="C25">
        <v>15</v>
      </c>
      <c r="D25">
        <v>27</v>
      </c>
      <c r="E25">
        <v>42</v>
      </c>
    </row>
    <row r="26" spans="1:5" x14ac:dyDescent="0.35">
      <c r="A26" s="58" t="s">
        <v>951</v>
      </c>
      <c r="B26">
        <v>44</v>
      </c>
      <c r="C26">
        <v>48</v>
      </c>
      <c r="D26">
        <v>55</v>
      </c>
      <c r="E26">
        <v>62</v>
      </c>
    </row>
    <row r="27" spans="1:5" x14ac:dyDescent="0.35">
      <c r="A27" s="58" t="s">
        <v>952</v>
      </c>
      <c r="B27">
        <v>28</v>
      </c>
      <c r="C27">
        <v>34</v>
      </c>
      <c r="D27">
        <v>44</v>
      </c>
      <c r="E27">
        <v>54</v>
      </c>
    </row>
    <row r="28" spans="1:5" x14ac:dyDescent="0.35">
      <c r="A28" s="58" t="s">
        <v>953</v>
      </c>
      <c r="B28">
        <v>18</v>
      </c>
      <c r="C28">
        <v>24</v>
      </c>
      <c r="D28">
        <v>32</v>
      </c>
      <c r="E28">
        <v>42</v>
      </c>
    </row>
    <row r="29" spans="1:5" x14ac:dyDescent="0.35">
      <c r="A29" s="58" t="s">
        <v>954</v>
      </c>
      <c r="B29">
        <v>22</v>
      </c>
      <c r="C29">
        <v>28</v>
      </c>
      <c r="D29">
        <v>37</v>
      </c>
      <c r="E29">
        <v>48</v>
      </c>
    </row>
    <row r="30" spans="1:5" x14ac:dyDescent="0.35">
      <c r="A30" s="58" t="s">
        <v>955</v>
      </c>
      <c r="B30">
        <v>30</v>
      </c>
      <c r="C30">
        <v>35</v>
      </c>
      <c r="D30">
        <v>41</v>
      </c>
      <c r="E30">
        <v>47</v>
      </c>
    </row>
    <row r="31" spans="1:5" x14ac:dyDescent="0.35">
      <c r="A31" t="s">
        <v>956</v>
      </c>
      <c r="B31">
        <v>18</v>
      </c>
      <c r="C31">
        <v>21</v>
      </c>
      <c r="D31">
        <v>30</v>
      </c>
      <c r="E31">
        <v>42</v>
      </c>
    </row>
    <row r="32" spans="1:5" x14ac:dyDescent="0.35">
      <c r="A32" t="s">
        <v>957</v>
      </c>
      <c r="B32">
        <v>30</v>
      </c>
      <c r="C32">
        <v>32</v>
      </c>
      <c r="D32">
        <v>40</v>
      </c>
      <c r="E32">
        <v>50</v>
      </c>
    </row>
    <row r="33" spans="1:5" x14ac:dyDescent="0.35">
      <c r="A33" t="s">
        <v>958</v>
      </c>
      <c r="B33">
        <v>34</v>
      </c>
      <c r="C33">
        <v>38</v>
      </c>
      <c r="D33">
        <v>44</v>
      </c>
      <c r="E33">
        <v>51</v>
      </c>
    </row>
    <row r="34" spans="1:5" x14ac:dyDescent="0.35">
      <c r="A34" t="s">
        <v>959</v>
      </c>
      <c r="B34">
        <v>20</v>
      </c>
      <c r="C34">
        <v>22</v>
      </c>
      <c r="D34">
        <v>31</v>
      </c>
      <c r="E34">
        <v>43</v>
      </c>
    </row>
    <row r="35" spans="1:5" x14ac:dyDescent="0.35">
      <c r="A35" t="s">
        <v>960</v>
      </c>
      <c r="B35">
        <v>39</v>
      </c>
      <c r="C35">
        <v>42</v>
      </c>
      <c r="D35">
        <v>50</v>
      </c>
      <c r="E35">
        <v>58</v>
      </c>
    </row>
    <row r="36" spans="1:5" x14ac:dyDescent="0.35">
      <c r="A36" t="s">
        <v>961</v>
      </c>
      <c r="B36">
        <v>7</v>
      </c>
      <c r="C36">
        <v>15</v>
      </c>
      <c r="D36">
        <v>26</v>
      </c>
      <c r="E36">
        <v>41</v>
      </c>
    </row>
    <row r="37" spans="1:5" x14ac:dyDescent="0.35">
      <c r="A37" t="s">
        <v>962</v>
      </c>
      <c r="B37">
        <v>26</v>
      </c>
      <c r="C37">
        <v>29</v>
      </c>
      <c r="D37">
        <v>39</v>
      </c>
      <c r="E37">
        <v>49</v>
      </c>
    </row>
    <row r="38" spans="1:5" x14ac:dyDescent="0.35">
      <c r="A38" t="s">
        <v>963</v>
      </c>
      <c r="B38">
        <v>36</v>
      </c>
      <c r="C38">
        <v>41</v>
      </c>
      <c r="D38">
        <v>50</v>
      </c>
      <c r="E38">
        <v>59</v>
      </c>
    </row>
    <row r="39" spans="1:5" x14ac:dyDescent="0.35">
      <c r="A39" t="s">
        <v>964</v>
      </c>
      <c r="B39">
        <v>32</v>
      </c>
      <c r="C39">
        <v>36</v>
      </c>
      <c r="D39">
        <v>41</v>
      </c>
      <c r="E39">
        <v>46</v>
      </c>
    </row>
    <row r="40" spans="1:5" x14ac:dyDescent="0.35">
      <c r="A40" t="s">
        <v>965</v>
      </c>
      <c r="B40">
        <v>25</v>
      </c>
      <c r="C40">
        <v>28</v>
      </c>
      <c r="D40">
        <v>37</v>
      </c>
      <c r="E40">
        <v>47</v>
      </c>
    </row>
    <row r="41" spans="1:5" x14ac:dyDescent="0.35">
      <c r="A41" t="s">
        <v>966</v>
      </c>
      <c r="B41">
        <v>29</v>
      </c>
      <c r="C41">
        <v>30</v>
      </c>
      <c r="D41">
        <v>37</v>
      </c>
      <c r="E41">
        <v>46</v>
      </c>
    </row>
    <row r="42" spans="1:5" x14ac:dyDescent="0.35">
      <c r="A42" t="s">
        <v>967</v>
      </c>
      <c r="B42">
        <v>44</v>
      </c>
      <c r="C42">
        <v>47</v>
      </c>
      <c r="D42">
        <v>54</v>
      </c>
      <c r="E42">
        <v>61</v>
      </c>
    </row>
    <row r="43" spans="1:5" x14ac:dyDescent="0.35">
      <c r="A43" t="s">
        <v>968</v>
      </c>
      <c r="B43">
        <v>16</v>
      </c>
      <c r="C43">
        <v>22</v>
      </c>
      <c r="D43">
        <v>32</v>
      </c>
      <c r="E43">
        <v>45</v>
      </c>
    </row>
    <row r="44" spans="1:5" x14ac:dyDescent="0.35">
      <c r="A44" t="s">
        <v>969</v>
      </c>
      <c r="B44">
        <v>36</v>
      </c>
      <c r="C44">
        <v>40</v>
      </c>
      <c r="D44">
        <v>49</v>
      </c>
      <c r="E44">
        <v>57</v>
      </c>
    </row>
    <row r="45" spans="1:5" x14ac:dyDescent="0.35">
      <c r="A45" t="s">
        <v>970</v>
      </c>
      <c r="B45">
        <v>45</v>
      </c>
      <c r="C45">
        <v>50</v>
      </c>
      <c r="D45">
        <v>57</v>
      </c>
      <c r="E45">
        <v>64</v>
      </c>
    </row>
    <row r="46" spans="1:5" x14ac:dyDescent="0.35">
      <c r="A46" t="s">
        <v>971</v>
      </c>
      <c r="B46">
        <v>25</v>
      </c>
      <c r="C46">
        <v>31</v>
      </c>
      <c r="D46">
        <v>39</v>
      </c>
      <c r="E46">
        <v>46</v>
      </c>
    </row>
    <row r="47" spans="1:5" x14ac:dyDescent="0.35">
      <c r="A47" t="s">
        <v>972</v>
      </c>
      <c r="B47">
        <v>16</v>
      </c>
      <c r="C47">
        <v>18</v>
      </c>
      <c r="D47">
        <v>29</v>
      </c>
      <c r="E47">
        <v>41</v>
      </c>
    </row>
    <row r="48" spans="1:5" x14ac:dyDescent="0.35">
      <c r="A48" t="s">
        <v>973</v>
      </c>
      <c r="B48">
        <v>34</v>
      </c>
      <c r="C48">
        <v>37</v>
      </c>
      <c r="D48">
        <v>45</v>
      </c>
      <c r="E48">
        <v>54</v>
      </c>
    </row>
    <row r="49" spans="1:5" x14ac:dyDescent="0.35">
      <c r="A49" t="s">
        <v>974</v>
      </c>
      <c r="B49">
        <v>31</v>
      </c>
      <c r="C49">
        <v>35</v>
      </c>
      <c r="D49">
        <v>41</v>
      </c>
      <c r="E49">
        <v>47</v>
      </c>
    </row>
    <row r="50" spans="1:5" x14ac:dyDescent="0.35">
      <c r="A50" t="s">
        <v>975</v>
      </c>
      <c r="B50">
        <v>30</v>
      </c>
      <c r="C50">
        <v>33</v>
      </c>
      <c r="D50">
        <v>41</v>
      </c>
      <c r="E50">
        <v>50</v>
      </c>
    </row>
    <row r="51" spans="1:5" x14ac:dyDescent="0.35">
      <c r="A51" s="58" t="s">
        <v>976</v>
      </c>
      <c r="B51">
        <v>13</v>
      </c>
      <c r="C51">
        <v>18</v>
      </c>
      <c r="D51">
        <v>30</v>
      </c>
      <c r="E51">
        <v>43</v>
      </c>
    </row>
    <row r="52" spans="1:5" x14ac:dyDescent="0.35">
      <c r="A52" s="58" t="s">
        <v>977</v>
      </c>
      <c r="B52">
        <v>19</v>
      </c>
      <c r="C52">
        <v>23</v>
      </c>
      <c r="D52">
        <v>32</v>
      </c>
      <c r="E52">
        <v>40</v>
      </c>
    </row>
    <row r="60" spans="1:5" x14ac:dyDescent="0.35">
      <c r="B60" s="60"/>
    </row>
    <row r="61" spans="1:5" x14ac:dyDescent="0.35">
      <c r="B61" s="61"/>
      <c r="C61" s="61"/>
      <c r="D61" s="61"/>
      <c r="E61" s="61"/>
    </row>
    <row r="62" spans="1:5" x14ac:dyDescent="0.35">
      <c r="B62" s="61"/>
      <c r="C62" s="61"/>
      <c r="D62" s="61"/>
      <c r="E62" s="61"/>
    </row>
    <row r="63" spans="1:5" x14ac:dyDescent="0.35">
      <c r="B63" s="61"/>
      <c r="C63" s="61"/>
      <c r="D63" s="61"/>
      <c r="E63" s="61"/>
    </row>
    <row r="64" spans="1:5" x14ac:dyDescent="0.35">
      <c r="B64" s="61"/>
      <c r="C64" s="61"/>
      <c r="D64" s="61"/>
      <c r="E64" s="61"/>
    </row>
    <row r="65" spans="2:5" x14ac:dyDescent="0.35">
      <c r="B65" s="61"/>
      <c r="C65" s="61"/>
      <c r="D65" s="61"/>
      <c r="E65" s="61"/>
    </row>
    <row r="66" spans="2:5" x14ac:dyDescent="0.35">
      <c r="B66" s="61"/>
      <c r="C66" s="61"/>
      <c r="D66" s="61"/>
      <c r="E66" s="61"/>
    </row>
    <row r="67" spans="2:5" x14ac:dyDescent="0.35">
      <c r="B67" s="61"/>
      <c r="C67" s="61"/>
      <c r="D67" s="61"/>
      <c r="E67" s="61"/>
    </row>
    <row r="68" spans="2:5" x14ac:dyDescent="0.35">
      <c r="B68" s="61"/>
      <c r="C68" s="61"/>
      <c r="D68" s="61"/>
      <c r="E68" s="61"/>
    </row>
    <row r="69" spans="2:5" x14ac:dyDescent="0.35">
      <c r="B69" s="61"/>
      <c r="C69" s="61"/>
      <c r="D69" s="61"/>
      <c r="E69" s="61"/>
    </row>
    <row r="70" spans="2:5" x14ac:dyDescent="0.35">
      <c r="B70" s="61"/>
      <c r="C70" s="61"/>
      <c r="D70" s="61"/>
      <c r="E70" s="61"/>
    </row>
    <row r="71" spans="2:5" x14ac:dyDescent="0.35">
      <c r="B71" s="61"/>
      <c r="C71" s="61"/>
      <c r="D71" s="61"/>
      <c r="E71" s="61"/>
    </row>
    <row r="72" spans="2:5" x14ac:dyDescent="0.35">
      <c r="B72" s="61"/>
      <c r="C72" s="61"/>
      <c r="D72" s="61"/>
      <c r="E72" s="61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RowHeight="14.5" x14ac:dyDescent="0.3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H6" sqref="H6"/>
    </sheetView>
  </sheetViews>
  <sheetFormatPr defaultRowHeight="14.5" x14ac:dyDescent="0.35"/>
  <cols>
    <col min="2" max="2" width="15.1796875" customWidth="1"/>
    <col min="8" max="9" width="11.26953125" customWidth="1"/>
    <col min="10" max="10" width="13.453125" customWidth="1"/>
    <col min="11" max="11" width="11.453125" customWidth="1"/>
  </cols>
  <sheetData>
    <row r="1" spans="2:10" x14ac:dyDescent="0.35">
      <c r="H1" s="6"/>
      <c r="I1" s="6"/>
    </row>
    <row r="2" spans="2:10" ht="18.5" x14ac:dyDescent="0.45">
      <c r="B2" s="65" t="s">
        <v>98</v>
      </c>
      <c r="C2" s="65"/>
      <c r="D2" s="65"/>
      <c r="E2" s="65"/>
      <c r="F2" s="65"/>
      <c r="G2" s="65"/>
      <c r="H2" s="6"/>
      <c r="I2" s="6"/>
    </row>
    <row r="3" spans="2:10" x14ac:dyDescent="0.35">
      <c r="C3" s="7"/>
      <c r="D3" s="8"/>
      <c r="H3" s="6"/>
      <c r="I3" s="6"/>
    </row>
    <row r="4" spans="2:10" ht="15" thickBot="1" x14ac:dyDescent="0.4">
      <c r="B4" s="9" t="s">
        <v>99</v>
      </c>
      <c r="C4" s="10" t="s">
        <v>100</v>
      </c>
      <c r="D4" s="10" t="s">
        <v>101</v>
      </c>
      <c r="E4" s="10" t="s">
        <v>102</v>
      </c>
      <c r="F4" s="10" t="s">
        <v>103</v>
      </c>
      <c r="G4" s="11" t="s">
        <v>104</v>
      </c>
      <c r="H4" s="12" t="s">
        <v>105</v>
      </c>
      <c r="I4" s="5" t="s">
        <v>106</v>
      </c>
      <c r="J4" s="13" t="s">
        <v>107</v>
      </c>
    </row>
    <row r="5" spans="2:10" x14ac:dyDescent="0.35">
      <c r="B5" s="14" t="s">
        <v>108</v>
      </c>
      <c r="C5" s="6">
        <v>84.01745658742027</v>
      </c>
      <c r="D5" s="6">
        <v>192.71675771355328</v>
      </c>
      <c r="E5" s="6">
        <v>146.02343821527757</v>
      </c>
      <c r="F5" s="6">
        <v>164.1209143345439</v>
      </c>
      <c r="G5" s="6">
        <f>SUM(C5:F5)</f>
        <v>586.8785668507951</v>
      </c>
      <c r="H5" s="6">
        <f>SUM(C5:D5)</f>
        <v>276.73421430097358</v>
      </c>
      <c r="I5" s="6">
        <f t="shared" ref="I5:J5" si="0">SUM(D5:E5)</f>
        <v>338.74019592883087</v>
      </c>
      <c r="J5" s="6">
        <f t="shared" si="0"/>
        <v>310.14435254982146</v>
      </c>
    </row>
    <row r="6" spans="2:10" x14ac:dyDescent="0.35">
      <c r="B6" s="14" t="s">
        <v>109</v>
      </c>
      <c r="C6" s="6">
        <v>17.471846675008393</v>
      </c>
      <c r="D6" s="6">
        <v>221.05319376201666</v>
      </c>
      <c r="E6" s="6">
        <v>132.77840510269479</v>
      </c>
      <c r="F6" s="6">
        <v>64.943388164922027</v>
      </c>
      <c r="G6" s="6">
        <f t="shared" ref="G6:G17" si="1">SUM(C6:F6)</f>
        <v>436.24683370464186</v>
      </c>
      <c r="H6" s="6"/>
      <c r="I6" s="6"/>
    </row>
    <row r="7" spans="2:10" x14ac:dyDescent="0.35">
      <c r="B7" s="14" t="s">
        <v>110</v>
      </c>
      <c r="C7" s="6">
        <v>172.74239326151312</v>
      </c>
      <c r="D7" s="6">
        <v>213.80504776146734</v>
      </c>
      <c r="E7" s="6">
        <v>96.484267708365124</v>
      </c>
      <c r="F7" s="6">
        <v>145.09262367625965</v>
      </c>
      <c r="G7" s="6">
        <f t="shared" si="1"/>
        <v>628.12433240760527</v>
      </c>
      <c r="H7" s="6"/>
      <c r="I7" s="6"/>
    </row>
    <row r="8" spans="2:10" x14ac:dyDescent="0.35">
      <c r="B8" s="14" t="s">
        <v>111</v>
      </c>
      <c r="C8" s="6">
        <v>161.37424848170414</v>
      </c>
      <c r="D8" s="6">
        <v>249.61851863155005</v>
      </c>
      <c r="E8" s="6">
        <v>14.435254982146672</v>
      </c>
      <c r="F8" s="6">
        <v>223.46415601062043</v>
      </c>
      <c r="G8" s="6">
        <f t="shared" si="1"/>
        <v>648.89217810602133</v>
      </c>
      <c r="H8" s="6"/>
      <c r="I8" s="6"/>
    </row>
    <row r="9" spans="2:10" x14ac:dyDescent="0.35">
      <c r="B9" s="14" t="s">
        <v>112</v>
      </c>
      <c r="C9" s="6">
        <v>131.85522019104587</v>
      </c>
      <c r="D9" s="6">
        <v>128.78810998870816</v>
      </c>
      <c r="E9" s="6">
        <v>177.68639179662466</v>
      </c>
      <c r="F9" s="6">
        <v>116.83248390148626</v>
      </c>
      <c r="G9" s="6">
        <f t="shared" si="1"/>
        <v>555.16220587786495</v>
      </c>
      <c r="H9" s="6"/>
      <c r="I9" s="6"/>
    </row>
    <row r="10" spans="2:10" x14ac:dyDescent="0.35">
      <c r="B10" s="15" t="s">
        <v>113</v>
      </c>
      <c r="C10" s="6">
        <v>197.8362376781518</v>
      </c>
      <c r="D10" s="6">
        <v>149.60936307870725</v>
      </c>
      <c r="E10" s="6">
        <v>183.20261238441114</v>
      </c>
      <c r="F10" s="6">
        <v>199.36979277932065</v>
      </c>
      <c r="G10" s="6">
        <f t="shared" si="1"/>
        <v>730.01800592059078</v>
      </c>
      <c r="H10" s="6"/>
      <c r="I10" s="6"/>
    </row>
    <row r="11" spans="2:10" x14ac:dyDescent="0.35">
      <c r="B11" s="15" t="s">
        <v>114</v>
      </c>
      <c r="C11" s="6">
        <v>123.61522263252662</v>
      </c>
      <c r="D11" s="6">
        <v>13.008514664143803</v>
      </c>
      <c r="E11" s="6">
        <v>49.01272621845149</v>
      </c>
      <c r="F11" s="6">
        <v>70.00183111056856</v>
      </c>
      <c r="G11" s="6">
        <f t="shared" si="1"/>
        <v>255.63829462569046</v>
      </c>
      <c r="H11" s="6"/>
      <c r="I11" s="6"/>
    </row>
    <row r="12" spans="2:10" x14ac:dyDescent="0.35">
      <c r="B12" s="15" t="s">
        <v>115</v>
      </c>
      <c r="C12" s="6">
        <v>123.82885219885861</v>
      </c>
      <c r="D12" s="6">
        <v>69.002349925229652</v>
      </c>
      <c r="E12" s="6">
        <v>124.42396313364056</v>
      </c>
      <c r="F12" s="6">
        <v>123.60759300515763</v>
      </c>
      <c r="G12" s="6">
        <f t="shared" si="1"/>
        <v>440.86275826288647</v>
      </c>
      <c r="H12" s="6"/>
      <c r="I12" s="6"/>
    </row>
    <row r="13" spans="2:10" x14ac:dyDescent="0.35">
      <c r="B13" s="15" t="s">
        <v>116</v>
      </c>
      <c r="C13" s="6">
        <v>87.58049256874294</v>
      </c>
      <c r="D13" s="6">
        <v>103.12967314676351</v>
      </c>
      <c r="E13" s="6">
        <v>12.794885097811823</v>
      </c>
      <c r="F13" s="6">
        <v>185.70513016144292</v>
      </c>
      <c r="G13" s="6">
        <f t="shared" si="1"/>
        <v>389.21018097476122</v>
      </c>
      <c r="H13" s="6"/>
      <c r="I13" s="6"/>
    </row>
    <row r="14" spans="2:10" x14ac:dyDescent="0.35">
      <c r="B14" s="15" t="s">
        <v>117</v>
      </c>
      <c r="C14" s="6">
        <v>11.505478072450941</v>
      </c>
      <c r="D14" s="6">
        <v>193.75438703573718</v>
      </c>
      <c r="E14" s="6">
        <v>227.21030304879909</v>
      </c>
      <c r="F14" s="6">
        <v>113.19315164647358</v>
      </c>
      <c r="G14" s="6">
        <f t="shared" si="1"/>
        <v>545.66331980346081</v>
      </c>
    </row>
    <row r="15" spans="2:10" x14ac:dyDescent="0.35">
      <c r="B15" s="15" t="s">
        <v>118</v>
      </c>
      <c r="C15" s="6">
        <v>249.10733359782708</v>
      </c>
      <c r="D15" s="6">
        <v>132.53425702688682</v>
      </c>
      <c r="E15" s="6">
        <v>164.41846980193486</v>
      </c>
      <c r="F15" s="6">
        <v>166.15802484206671</v>
      </c>
      <c r="G15" s="6">
        <f t="shared" si="1"/>
        <v>712.21808526871541</v>
      </c>
    </row>
    <row r="16" spans="2:10" x14ac:dyDescent="0.35">
      <c r="B16" s="15" t="s">
        <v>119</v>
      </c>
      <c r="C16" s="6">
        <v>138.71425519577625</v>
      </c>
      <c r="D16" s="6">
        <v>21.805475020599992</v>
      </c>
      <c r="E16" s="6">
        <v>118.38129825739311</v>
      </c>
      <c r="F16" s="6">
        <v>50.439466536454361</v>
      </c>
      <c r="G16" s="6">
        <f t="shared" si="1"/>
        <v>329.34049501022372</v>
      </c>
    </row>
    <row r="17" spans="2:7" x14ac:dyDescent="0.35">
      <c r="B17" s="15" t="s">
        <v>120</v>
      </c>
      <c r="C17" s="6">
        <v>110.01159703360088</v>
      </c>
      <c r="D17" s="6">
        <v>225.75304422132024</v>
      </c>
      <c r="E17" s="6">
        <v>115.2760399182104</v>
      </c>
      <c r="F17" s="6">
        <v>97.178563798944054</v>
      </c>
      <c r="G17" s="6">
        <f t="shared" si="1"/>
        <v>548.21924497207556</v>
      </c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B9" sqref="B9"/>
    </sheetView>
  </sheetViews>
  <sheetFormatPr defaultRowHeight="14.5" x14ac:dyDescent="0.35"/>
  <cols>
    <col min="1" max="1" width="10.1796875" customWidth="1"/>
    <col min="2" max="6" width="15" customWidth="1"/>
  </cols>
  <sheetData>
    <row r="1" spans="1:6" ht="15.5" x14ac:dyDescent="0.35">
      <c r="A1" s="63" t="s">
        <v>121</v>
      </c>
      <c r="B1" s="63"/>
      <c r="C1" s="63"/>
      <c r="D1" s="63"/>
      <c r="E1" s="63"/>
      <c r="F1" s="63"/>
    </row>
    <row r="2" spans="1:6" x14ac:dyDescent="0.35">
      <c r="A2" s="64" t="s">
        <v>129</v>
      </c>
      <c r="B2" s="64"/>
      <c r="C2" s="64"/>
      <c r="D2" s="64"/>
      <c r="E2" s="64"/>
      <c r="F2" s="64"/>
    </row>
    <row r="3" spans="1:6" x14ac:dyDescent="0.35">
      <c r="A3" s="16"/>
      <c r="B3" s="16"/>
      <c r="C3" s="16"/>
      <c r="D3" s="16"/>
      <c r="E3" s="16"/>
      <c r="F3" s="16"/>
    </row>
    <row r="4" spans="1:6" x14ac:dyDescent="0.35">
      <c r="A4" t="s">
        <v>123</v>
      </c>
      <c r="B4" t="s">
        <v>100</v>
      </c>
      <c r="C4" t="s">
        <v>101</v>
      </c>
      <c r="D4" t="s">
        <v>102</v>
      </c>
      <c r="E4" t="s">
        <v>103</v>
      </c>
      <c r="F4" t="s">
        <v>104</v>
      </c>
    </row>
    <row r="5" spans="1:6" x14ac:dyDescent="0.35">
      <c r="A5" s="17" t="s">
        <v>124</v>
      </c>
      <c r="B5" s="2">
        <v>1550</v>
      </c>
      <c r="C5" s="2">
        <v>2164</v>
      </c>
      <c r="D5" s="2">
        <v>1962</v>
      </c>
      <c r="E5" s="2">
        <v>2292</v>
      </c>
      <c r="F5" s="2">
        <f>SUM(B5:E5)</f>
        <v>7968</v>
      </c>
    </row>
    <row r="6" spans="1:6" x14ac:dyDescent="0.35">
      <c r="A6" s="17" t="s">
        <v>125</v>
      </c>
      <c r="B6" s="2">
        <v>625</v>
      </c>
      <c r="C6" s="2">
        <v>625</v>
      </c>
      <c r="D6" s="2">
        <v>625</v>
      </c>
      <c r="E6" s="2">
        <v>625</v>
      </c>
      <c r="F6" s="2">
        <f t="shared" ref="F6:F9" si="0">SUM(B6:E6)</f>
        <v>2500</v>
      </c>
    </row>
    <row r="7" spans="1:6" x14ac:dyDescent="0.35">
      <c r="A7" s="17" t="s">
        <v>126</v>
      </c>
      <c r="B7" s="2">
        <v>600</v>
      </c>
      <c r="C7" s="2">
        <v>455</v>
      </c>
      <c r="D7" s="2">
        <v>816</v>
      </c>
      <c r="E7" s="2">
        <v>324</v>
      </c>
      <c r="F7" s="2">
        <f t="shared" si="0"/>
        <v>2195</v>
      </c>
    </row>
    <row r="8" spans="1:6" x14ac:dyDescent="0.35">
      <c r="A8" s="17" t="s">
        <v>127</v>
      </c>
      <c r="B8" s="2">
        <v>772</v>
      </c>
      <c r="C8" s="2">
        <v>1107</v>
      </c>
      <c r="D8" s="2">
        <v>1289</v>
      </c>
      <c r="E8" s="2">
        <v>603</v>
      </c>
      <c r="F8" s="2">
        <f t="shared" si="0"/>
        <v>3771</v>
      </c>
    </row>
    <row r="9" spans="1:6" x14ac:dyDescent="0.35">
      <c r="A9" s="17" t="s">
        <v>128</v>
      </c>
      <c r="B9" s="2">
        <v>2100</v>
      </c>
      <c r="C9" s="2">
        <v>575</v>
      </c>
      <c r="D9" s="2">
        <v>660</v>
      </c>
      <c r="E9" s="2">
        <v>250</v>
      </c>
      <c r="F9" s="2">
        <f t="shared" si="0"/>
        <v>3585</v>
      </c>
    </row>
    <row r="10" spans="1:6" ht="15" thickBot="1" x14ac:dyDescent="0.4">
      <c r="A10" s="18" t="s">
        <v>104</v>
      </c>
      <c r="B10" s="19">
        <f>SUM(B5:B9)</f>
        <v>5647</v>
      </c>
      <c r="C10" s="19">
        <f t="shared" ref="C10:F10" si="1">SUM(C5:C9)</f>
        <v>4926</v>
      </c>
      <c r="D10" s="19">
        <f t="shared" si="1"/>
        <v>5352</v>
      </c>
      <c r="E10" s="19">
        <f t="shared" si="1"/>
        <v>4094</v>
      </c>
      <c r="F10" s="19">
        <f t="shared" si="1"/>
        <v>20019</v>
      </c>
    </row>
    <row r="11" spans="1:6" ht="15" thickTop="1" x14ac:dyDescent="0.35"/>
  </sheetData>
  <mergeCells count="2">
    <mergeCell ref="A1:F1"/>
    <mergeCell ref="A2:F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9" sqref="J19"/>
    </sheetView>
  </sheetViews>
  <sheetFormatPr defaultRowHeight="14.5" x14ac:dyDescent="0.35"/>
  <cols>
    <col min="2" max="2" width="13.453125" bestFit="1" customWidth="1"/>
    <col min="3" max="3" width="16.81640625" customWidth="1"/>
    <col min="4" max="4" width="25" bestFit="1" customWidth="1"/>
  </cols>
  <sheetData>
    <row r="1" spans="1:9" x14ac:dyDescent="0.35">
      <c r="A1" t="s">
        <v>38</v>
      </c>
    </row>
    <row r="2" spans="1:9" x14ac:dyDescent="0.35">
      <c r="A2" s="1" t="s">
        <v>39</v>
      </c>
    </row>
    <row r="3" spans="1:9" x14ac:dyDescent="0.35">
      <c r="C3" t="s">
        <v>41</v>
      </c>
      <c r="D3" t="s">
        <v>42</v>
      </c>
    </row>
    <row r="4" spans="1:9" x14ac:dyDescent="0.35">
      <c r="B4" t="s">
        <v>40</v>
      </c>
      <c r="C4" s="2">
        <v>1E+22</v>
      </c>
      <c r="D4" t="s">
        <v>43</v>
      </c>
    </row>
    <row r="6" spans="1:9" x14ac:dyDescent="0.35">
      <c r="B6" t="s">
        <v>44</v>
      </c>
      <c r="C6" t="e">
        <f>does not recognize text in a formula</f>
        <v>#NAME?</v>
      </c>
      <c r="D6" s="3" t="s">
        <v>45</v>
      </c>
    </row>
    <row r="7" spans="1:9" x14ac:dyDescent="0.35">
      <c r="C7" t="e">
        <f ca="1">su(A1,B4)</f>
        <v>#NAME?</v>
      </c>
    </row>
    <row r="9" spans="1:9" x14ac:dyDescent="0.35">
      <c r="B9" t="s">
        <v>46</v>
      </c>
      <c r="C9" t="e">
        <f>E9+F9+G9</f>
        <v>#VALUE!</v>
      </c>
      <c r="D9" t="s">
        <v>48</v>
      </c>
      <c r="E9">
        <v>1</v>
      </c>
      <c r="F9">
        <v>2</v>
      </c>
      <c r="G9" t="s">
        <v>47</v>
      </c>
    </row>
    <row r="10" spans="1:9" x14ac:dyDescent="0.35">
      <c r="C10" t="str">
        <f>E9&amp;F9&amp;G9</f>
        <v>12hello</v>
      </c>
    </row>
    <row r="12" spans="1:9" x14ac:dyDescent="0.35">
      <c r="B12" s="3" t="s">
        <v>49</v>
      </c>
      <c r="C12">
        <f>E12/F12</f>
        <v>2</v>
      </c>
      <c r="D12">
        <f>IF(F12=0,"",E12/F12)</f>
        <v>2</v>
      </c>
      <c r="E12">
        <v>4</v>
      </c>
      <c r="F12">
        <v>2</v>
      </c>
    </row>
    <row r="14" spans="1:9" x14ac:dyDescent="0.35">
      <c r="B14" t="s">
        <v>50</v>
      </c>
      <c r="C14" t="e">
        <f>deleteme-I14</f>
        <v>#REF!</v>
      </c>
      <c r="D14" s="3" t="s">
        <v>51</v>
      </c>
      <c r="I14">
        <v>10</v>
      </c>
    </row>
    <row r="15" spans="1:9" x14ac:dyDescent="0.35">
      <c r="D15" s="3" t="s">
        <v>52</v>
      </c>
    </row>
    <row r="17" spans="2:10" x14ac:dyDescent="0.35">
      <c r="B17" t="s">
        <v>87</v>
      </c>
      <c r="C17" t="s">
        <v>88</v>
      </c>
    </row>
    <row r="19" spans="2:10" x14ac:dyDescent="0.35">
      <c r="E19" t="s">
        <v>89</v>
      </c>
      <c r="F19">
        <v>1</v>
      </c>
      <c r="I19" t="s">
        <v>92</v>
      </c>
      <c r="J19" t="str">
        <f>_xlfn.IFNA(VLOOKUP(I19,$E$19:$F$21,2,),"sorry, not found")</f>
        <v>sorry, not found</v>
      </c>
    </row>
    <row r="20" spans="2:10" x14ac:dyDescent="0.35">
      <c r="E20" t="s">
        <v>90</v>
      </c>
      <c r="F20">
        <v>2</v>
      </c>
      <c r="I20" t="s">
        <v>93</v>
      </c>
      <c r="J20">
        <f>VLOOKUP(I20,$E$19:$F$21,2,)</f>
        <v>2</v>
      </c>
    </row>
    <row r="21" spans="2:10" x14ac:dyDescent="0.35">
      <c r="E21" t="s">
        <v>91</v>
      </c>
      <c r="F21">
        <v>3</v>
      </c>
    </row>
  </sheetData>
  <hyperlinks>
    <hyperlink ref="A2" r:id="rId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"/>
  <sheetViews>
    <sheetView workbookViewId="0">
      <selection activeCell="M3" sqref="M3:P3"/>
    </sheetView>
  </sheetViews>
  <sheetFormatPr defaultRowHeight="14.5" x14ac:dyDescent="0.35"/>
  <cols>
    <col min="7" max="7" width="0" hidden="1" customWidth="1"/>
  </cols>
  <sheetData>
    <row r="2" spans="2:9" x14ac:dyDescent="0.35">
      <c r="B2" t="s">
        <v>94</v>
      </c>
      <c r="F2">
        <v>1</v>
      </c>
      <c r="G2">
        <v>2</v>
      </c>
      <c r="H2">
        <v>3</v>
      </c>
      <c r="I2">
        <v>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2" sqref="B2"/>
    </sheetView>
  </sheetViews>
  <sheetFormatPr defaultRowHeight="14.5" x14ac:dyDescent="0.35"/>
  <cols>
    <col min="1" max="1" width="14.7265625" bestFit="1" customWidth="1"/>
  </cols>
  <sheetData>
    <row r="2" spans="1:2" x14ac:dyDescent="0.35">
      <c r="A2" t="s">
        <v>22</v>
      </c>
      <c r="B2" s="1" t="s">
        <v>25</v>
      </c>
    </row>
    <row r="5" spans="1:2" x14ac:dyDescent="0.35">
      <c r="A5" t="s">
        <v>24</v>
      </c>
      <c r="B5" s="1" t="s">
        <v>23</v>
      </c>
    </row>
  </sheetData>
  <hyperlinks>
    <hyperlink ref="B2" r:id="rId1"/>
    <hyperlink ref="B5" r:id="rId2" location="section2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1"/>
  <sheetViews>
    <sheetView topLeftCell="A16" workbookViewId="0">
      <selection activeCell="G8" sqref="G8"/>
    </sheetView>
  </sheetViews>
  <sheetFormatPr defaultColWidth="8.7265625" defaultRowHeight="14.5" x14ac:dyDescent="0.35"/>
  <cols>
    <col min="1" max="16384" width="8.7265625" style="4"/>
  </cols>
  <sheetData>
    <row r="2" spans="2:12" x14ac:dyDescent="0.35">
      <c r="B2" s="4" t="s">
        <v>53</v>
      </c>
      <c r="G2" s="4" t="s">
        <v>54</v>
      </c>
      <c r="H2" s="4" t="s">
        <v>55</v>
      </c>
      <c r="I2" s="4" t="s">
        <v>56</v>
      </c>
      <c r="J2" s="4" t="s">
        <v>57</v>
      </c>
      <c r="K2" s="4" t="s">
        <v>58</v>
      </c>
      <c r="L2" s="4" t="s">
        <v>59</v>
      </c>
    </row>
    <row r="3" spans="2:12" x14ac:dyDescent="0.35">
      <c r="B3" s="4" t="s">
        <v>60</v>
      </c>
      <c r="F3" s="4" t="s">
        <v>61</v>
      </c>
      <c r="G3" s="4">
        <v>100</v>
      </c>
      <c r="H3" s="4">
        <v>200</v>
      </c>
      <c r="I3" s="4">
        <v>250</v>
      </c>
      <c r="J3" s="4">
        <v>200</v>
      </c>
      <c r="K3" s="4">
        <v>224</v>
      </c>
      <c r="L3" s="4">
        <v>300</v>
      </c>
    </row>
    <row r="4" spans="2:12" x14ac:dyDescent="0.35">
      <c r="B4" s="5" t="s">
        <v>62</v>
      </c>
    </row>
    <row r="6" spans="2:12" x14ac:dyDescent="0.35">
      <c r="F6" s="4" t="s">
        <v>63</v>
      </c>
      <c r="G6" s="4">
        <f>SUM(Quarter1,Quarter2)</f>
        <v>1274</v>
      </c>
    </row>
    <row r="8" spans="2:12" x14ac:dyDescent="0.35">
      <c r="F8" s="4" t="s">
        <v>64</v>
      </c>
      <c r="G8" s="4" t="e">
        <f>Quarter1-Quarter2</f>
        <v>#VALUE!</v>
      </c>
    </row>
    <row r="11" spans="2:12" x14ac:dyDescent="0.35">
      <c r="B11" s="4" t="s">
        <v>65</v>
      </c>
    </row>
  </sheetData>
  <pageMargins left="0.7" right="0.7" top="0.75" bottom="0.75" header="0.3" footer="0.3"/>
  <pageSetup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workbookViewId="0">
      <selection activeCell="G14" sqref="G14"/>
    </sheetView>
  </sheetViews>
  <sheetFormatPr defaultRowHeight="14.5" x14ac:dyDescent="0.35"/>
  <sheetData>
    <row r="1" spans="2:10" x14ac:dyDescent="0.35">
      <c r="B1">
        <v>2016</v>
      </c>
      <c r="E1">
        <v>2017</v>
      </c>
    </row>
    <row r="2" spans="2:10" x14ac:dyDescent="0.35">
      <c r="B2" t="s">
        <v>54</v>
      </c>
      <c r="C2">
        <v>1000</v>
      </c>
      <c r="E2" t="s">
        <v>54</v>
      </c>
      <c r="F2">
        <v>890</v>
      </c>
      <c r="I2">
        <v>1</v>
      </c>
      <c r="J2" t="s">
        <v>66</v>
      </c>
    </row>
    <row r="3" spans="2:10" x14ac:dyDescent="0.35">
      <c r="B3" t="s">
        <v>67</v>
      </c>
      <c r="C3">
        <v>998</v>
      </c>
      <c r="E3" t="s">
        <v>67</v>
      </c>
      <c r="F3">
        <v>1200</v>
      </c>
      <c r="J3" t="s">
        <v>68</v>
      </c>
    </row>
    <row r="4" spans="2:10" x14ac:dyDescent="0.35">
      <c r="B4" t="s">
        <v>56</v>
      </c>
      <c r="C4">
        <v>975</v>
      </c>
      <c r="E4" t="s">
        <v>56</v>
      </c>
      <c r="F4">
        <v>1250</v>
      </c>
      <c r="J4" t="s">
        <v>69</v>
      </c>
    </row>
    <row r="5" spans="2:10" x14ac:dyDescent="0.35">
      <c r="B5" t="s">
        <v>57</v>
      </c>
      <c r="C5">
        <v>890</v>
      </c>
      <c r="E5" t="s">
        <v>57</v>
      </c>
      <c r="F5">
        <v>1000</v>
      </c>
    </row>
    <row r="6" spans="2:10" x14ac:dyDescent="0.35">
      <c r="B6" t="s">
        <v>70</v>
      </c>
      <c r="C6">
        <v>1200</v>
      </c>
      <c r="E6" t="s">
        <v>70</v>
      </c>
      <c r="F6">
        <v>900</v>
      </c>
    </row>
    <row r="7" spans="2:10" x14ac:dyDescent="0.35">
      <c r="B7" t="s">
        <v>59</v>
      </c>
      <c r="C7">
        <v>1250</v>
      </c>
      <c r="E7" t="s">
        <v>59</v>
      </c>
      <c r="F7">
        <v>980</v>
      </c>
    </row>
    <row r="8" spans="2:10" x14ac:dyDescent="0.35">
      <c r="B8" t="s">
        <v>71</v>
      </c>
      <c r="C8">
        <v>1000</v>
      </c>
      <c r="E8" t="s">
        <v>71</v>
      </c>
      <c r="F8">
        <v>1200</v>
      </c>
    </row>
    <row r="9" spans="2:10" x14ac:dyDescent="0.35">
      <c r="B9" t="s">
        <v>72</v>
      </c>
      <c r="C9">
        <v>900</v>
      </c>
      <c r="E9" t="s">
        <v>72</v>
      </c>
      <c r="F9">
        <v>1000</v>
      </c>
    </row>
    <row r="10" spans="2:10" x14ac:dyDescent="0.35">
      <c r="B10" t="s">
        <v>73</v>
      </c>
      <c r="C10">
        <v>980</v>
      </c>
      <c r="E10" t="s">
        <v>73</v>
      </c>
      <c r="F10">
        <v>998</v>
      </c>
    </row>
    <row r="11" spans="2:10" x14ac:dyDescent="0.35">
      <c r="B11" t="s">
        <v>74</v>
      </c>
      <c r="C11">
        <v>1200</v>
      </c>
      <c r="E11" t="s">
        <v>74</v>
      </c>
      <c r="F11">
        <v>975</v>
      </c>
    </row>
    <row r="12" spans="2:10" x14ac:dyDescent="0.35">
      <c r="B12" t="s">
        <v>75</v>
      </c>
      <c r="C12">
        <v>1250</v>
      </c>
      <c r="E12" t="s">
        <v>75</v>
      </c>
      <c r="F12">
        <v>890</v>
      </c>
    </row>
    <row r="13" spans="2:10" x14ac:dyDescent="0.35">
      <c r="B13" t="s">
        <v>76</v>
      </c>
      <c r="C13">
        <v>1000</v>
      </c>
      <c r="E13" t="s">
        <v>76</v>
      </c>
      <c r="F13">
        <v>1200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9" sqref="A9"/>
    </sheetView>
  </sheetViews>
  <sheetFormatPr defaultRowHeight="14.5" x14ac:dyDescent="0.35"/>
  <sheetData>
    <row r="2" spans="1:1" x14ac:dyDescent="0.35">
      <c r="A2" t="s">
        <v>77</v>
      </c>
    </row>
    <row r="3" spans="1:1" x14ac:dyDescent="0.35">
      <c r="A3" t="s">
        <v>78</v>
      </c>
    </row>
    <row r="4" spans="1:1" x14ac:dyDescent="0.35">
      <c r="A4" t="s">
        <v>80</v>
      </c>
    </row>
    <row r="5" spans="1:1" x14ac:dyDescent="0.35">
      <c r="A5" t="s">
        <v>81</v>
      </c>
    </row>
    <row r="6" spans="1:1" x14ac:dyDescent="0.35">
      <c r="A6" t="s">
        <v>82</v>
      </c>
    </row>
    <row r="7" spans="1:1" x14ac:dyDescent="0.35">
      <c r="A7" t="s">
        <v>83</v>
      </c>
    </row>
    <row r="8" spans="1:1" x14ac:dyDescent="0.35">
      <c r="A8" t="s">
        <v>84</v>
      </c>
    </row>
    <row r="11" spans="1:1" x14ac:dyDescent="0.35">
      <c r="A11" t="s">
        <v>78</v>
      </c>
    </row>
    <row r="17" spans="1:1" x14ac:dyDescent="0.35">
      <c r="A17" t="s">
        <v>79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42" workbookViewId="0">
      <selection activeCell="F61" sqref="F61"/>
    </sheetView>
  </sheetViews>
  <sheetFormatPr defaultRowHeight="14.5" x14ac:dyDescent="0.35"/>
  <cols>
    <col min="1" max="1" width="10.81640625" bestFit="1" customWidth="1"/>
    <col min="2" max="2" width="13.7265625" bestFit="1" customWidth="1"/>
    <col min="3" max="3" width="13.453125" bestFit="1" customWidth="1"/>
    <col min="4" max="4" width="25.453125" bestFit="1" customWidth="1"/>
  </cols>
  <sheetData>
    <row r="1" spans="1:1" x14ac:dyDescent="0.35">
      <c r="A1" t="s">
        <v>0</v>
      </c>
    </row>
    <row r="5" spans="1:1" x14ac:dyDescent="0.35">
      <c r="A5" t="s">
        <v>1</v>
      </c>
    </row>
    <row r="9" spans="1:1" x14ac:dyDescent="0.35">
      <c r="A9" t="s">
        <v>2</v>
      </c>
    </row>
    <row r="13" spans="1:1" x14ac:dyDescent="0.35">
      <c r="A13" t="s">
        <v>3</v>
      </c>
    </row>
    <row r="17" spans="1:1" x14ac:dyDescent="0.35">
      <c r="A17" t="s">
        <v>4</v>
      </c>
    </row>
    <row r="21" spans="1:1" x14ac:dyDescent="0.35">
      <c r="A21" t="s">
        <v>5</v>
      </c>
    </row>
    <row r="24" spans="1:1" x14ac:dyDescent="0.35">
      <c r="A24" t="s">
        <v>6</v>
      </c>
    </row>
    <row r="28" spans="1:1" x14ac:dyDescent="0.35">
      <c r="A28" t="s">
        <v>7</v>
      </c>
    </row>
    <row r="30" spans="1:1" x14ac:dyDescent="0.35">
      <c r="A30" t="s">
        <v>19</v>
      </c>
    </row>
    <row r="31" spans="1:1" x14ac:dyDescent="0.35">
      <c r="A31" t="s">
        <v>8</v>
      </c>
    </row>
    <row r="34" spans="1:1" x14ac:dyDescent="0.35">
      <c r="A34" t="s">
        <v>9</v>
      </c>
    </row>
    <row r="37" spans="1:1" x14ac:dyDescent="0.35">
      <c r="A37" t="s">
        <v>10</v>
      </c>
    </row>
    <row r="40" spans="1:1" x14ac:dyDescent="0.35">
      <c r="A40" t="s">
        <v>11</v>
      </c>
    </row>
    <row r="43" spans="1:1" x14ac:dyDescent="0.35">
      <c r="A43" t="s">
        <v>12</v>
      </c>
    </row>
    <row r="46" spans="1:1" x14ac:dyDescent="0.35">
      <c r="A46" t="s">
        <v>13</v>
      </c>
    </row>
    <row r="49" spans="1:5" x14ac:dyDescent="0.35">
      <c r="A49" t="s">
        <v>14</v>
      </c>
    </row>
    <row r="52" spans="1:5" x14ac:dyDescent="0.35">
      <c r="A52" t="s">
        <v>15</v>
      </c>
    </row>
    <row r="55" spans="1:5" x14ac:dyDescent="0.35">
      <c r="A55" t="s">
        <v>16</v>
      </c>
    </row>
    <row r="58" spans="1:5" x14ac:dyDescent="0.35">
      <c r="A58" t="s">
        <v>17</v>
      </c>
    </row>
    <row r="61" spans="1:5" x14ac:dyDescent="0.35">
      <c r="A61" t="s">
        <v>18</v>
      </c>
      <c r="C61" t="b">
        <f>EXACT(D61,E61)</f>
        <v>0</v>
      </c>
      <c r="D61" t="s">
        <v>20</v>
      </c>
      <c r="E61" t="s">
        <v>21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topLeftCell="A11" workbookViewId="0">
      <selection activeCell="A22" sqref="A22"/>
    </sheetView>
  </sheetViews>
  <sheetFormatPr defaultRowHeight="14.5" x14ac:dyDescent="0.35"/>
  <cols>
    <col min="2" max="2" width="15.26953125" bestFit="1" customWidth="1"/>
  </cols>
  <sheetData>
    <row r="1" spans="1:10" x14ac:dyDescent="0.35">
      <c r="A1" s="1" t="s">
        <v>34</v>
      </c>
    </row>
    <row r="2" spans="1:10" x14ac:dyDescent="0.35">
      <c r="B2" t="s">
        <v>35</v>
      </c>
      <c r="C2" t="s">
        <v>36</v>
      </c>
    </row>
    <row r="3" spans="1:10" x14ac:dyDescent="0.35">
      <c r="A3" t="s">
        <v>26</v>
      </c>
      <c r="B3" t="b">
        <v>1</v>
      </c>
      <c r="C3" t="b">
        <v>1</v>
      </c>
      <c r="D3" t="b">
        <f>AND(B3,C3)</f>
        <v>1</v>
      </c>
    </row>
    <row r="4" spans="1:10" x14ac:dyDescent="0.35">
      <c r="A4" t="s">
        <v>32</v>
      </c>
      <c r="B4" t="b">
        <v>0</v>
      </c>
      <c r="C4" t="b">
        <v>0</v>
      </c>
      <c r="D4" t="b">
        <f>OR(B4,C4)</f>
        <v>0</v>
      </c>
    </row>
    <row r="7" spans="1:10" x14ac:dyDescent="0.35">
      <c r="A7" t="b">
        <v>0</v>
      </c>
      <c r="B7">
        <v>100</v>
      </c>
      <c r="C7" t="b">
        <f>IF(B7&lt;5,FALSE)</f>
        <v>0</v>
      </c>
      <c r="D7" t="b">
        <f>FALSE</f>
        <v>0</v>
      </c>
      <c r="F7" s="1" t="s">
        <v>37</v>
      </c>
    </row>
    <row r="8" spans="1:10" x14ac:dyDescent="0.35">
      <c r="A8" t="b">
        <v>1</v>
      </c>
      <c r="B8">
        <v>90</v>
      </c>
      <c r="C8" t="b">
        <f>IF(B8&gt;5,TRUE)</f>
        <v>1</v>
      </c>
      <c r="D8" t="b">
        <f>TRUE</f>
        <v>1</v>
      </c>
    </row>
    <row r="9" spans="1:10" x14ac:dyDescent="0.35">
      <c r="A9" t="s">
        <v>27</v>
      </c>
      <c r="B9">
        <v>1</v>
      </c>
      <c r="C9">
        <v>4</v>
      </c>
      <c r="D9" t="str">
        <f>IF(B9&gt;C9,"left number is bigger", "left number is not bigger")</f>
        <v>left number is not bigger</v>
      </c>
    </row>
    <row r="11" spans="1:10" x14ac:dyDescent="0.35">
      <c r="A11" t="s">
        <v>28</v>
      </c>
      <c r="B11" t="str">
        <f>IFERROR(D11,"Sorry about that")</f>
        <v>Sorry about that</v>
      </c>
      <c r="D11" t="e">
        <f>5/0</f>
        <v>#DIV/0!</v>
      </c>
    </row>
    <row r="14" spans="1:10" x14ac:dyDescent="0.35">
      <c r="A14" t="s">
        <v>29</v>
      </c>
      <c r="B14" t="str">
        <f>'1.1 Configure options_error cod'!C17</f>
        <v>not available</v>
      </c>
    </row>
    <row r="16" spans="1:10" x14ac:dyDescent="0.35">
      <c r="A16" t="s">
        <v>30</v>
      </c>
      <c r="B16">
        <f>_xlfn.IFS(F16&gt;250,F16,G16&gt;250,CG16,H16&gt;250,H16,I16&gt;250,I16)</f>
        <v>400</v>
      </c>
      <c r="F16">
        <v>20</v>
      </c>
      <c r="G16">
        <v>250</v>
      </c>
      <c r="H16">
        <v>245</v>
      </c>
      <c r="I16">
        <v>400</v>
      </c>
      <c r="J16">
        <v>500</v>
      </c>
    </row>
    <row r="18" spans="1:5" x14ac:dyDescent="0.35">
      <c r="A18" t="s">
        <v>31</v>
      </c>
      <c r="B18" t="b">
        <f>NOT(C18)</f>
        <v>0</v>
      </c>
      <c r="C18" t="b">
        <v>1</v>
      </c>
    </row>
    <row r="20" spans="1:5" x14ac:dyDescent="0.35">
      <c r="A20" t="s">
        <v>33</v>
      </c>
      <c r="B20" t="b">
        <f>_xlfn.XOR(D21,E21)</f>
        <v>1</v>
      </c>
      <c r="D20" t="s">
        <v>95</v>
      </c>
      <c r="E20" t="s">
        <v>96</v>
      </c>
    </row>
    <row r="21" spans="1:5" x14ac:dyDescent="0.35">
      <c r="B21" t="s">
        <v>97</v>
      </c>
      <c r="D21" t="b">
        <v>1</v>
      </c>
      <c r="E21" t="b">
        <v>0</v>
      </c>
    </row>
  </sheetData>
  <hyperlinks>
    <hyperlink ref="A1" r:id="rId1"/>
    <hyperlink ref="F7" r:id="rId2"/>
  </hyperlinks>
  <pageMargins left="0.7" right="0.7" top="0.75" bottom="0.75" header="0.3" footer="0.3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29"/>
    </sheetView>
  </sheetViews>
  <sheetFormatPr defaultRowHeight="14.5" x14ac:dyDescent="0.35"/>
  <sheetData>
    <row r="1" spans="1:9" x14ac:dyDescent="0.35">
      <c r="A1" t="s">
        <v>978</v>
      </c>
      <c r="B1" t="s">
        <v>979</v>
      </c>
      <c r="C1" t="s">
        <v>980</v>
      </c>
      <c r="D1" t="s">
        <v>981</v>
      </c>
      <c r="E1" t="s">
        <v>982</v>
      </c>
      <c r="F1" t="s">
        <v>983</v>
      </c>
      <c r="G1" t="s">
        <v>984</v>
      </c>
      <c r="H1" t="s">
        <v>985</v>
      </c>
      <c r="I1" t="s">
        <v>391</v>
      </c>
    </row>
    <row r="2" spans="1:9" x14ac:dyDescent="0.35">
      <c r="A2" t="s">
        <v>986</v>
      </c>
      <c r="B2" t="s">
        <v>987</v>
      </c>
      <c r="C2" t="s">
        <v>988</v>
      </c>
      <c r="D2">
        <v>42736</v>
      </c>
      <c r="E2" t="s">
        <v>989</v>
      </c>
      <c r="F2">
        <v>1000</v>
      </c>
      <c r="G2">
        <v>22810</v>
      </c>
      <c r="H2">
        <v>10220</v>
      </c>
      <c r="I2">
        <v>12590</v>
      </c>
    </row>
    <row r="3" spans="1:9" x14ac:dyDescent="0.35">
      <c r="A3" t="s">
        <v>990</v>
      </c>
      <c r="B3" t="s">
        <v>991</v>
      </c>
      <c r="C3" t="s">
        <v>992</v>
      </c>
      <c r="D3">
        <v>42737</v>
      </c>
      <c r="E3" t="s">
        <v>993</v>
      </c>
      <c r="F3">
        <v>100</v>
      </c>
      <c r="G3">
        <v>2257</v>
      </c>
      <c r="H3">
        <v>984</v>
      </c>
      <c r="I3">
        <v>1273</v>
      </c>
    </row>
    <row r="4" spans="1:9" x14ac:dyDescent="0.35">
      <c r="A4" t="s">
        <v>994</v>
      </c>
      <c r="B4" t="s">
        <v>367</v>
      </c>
      <c r="C4" t="s">
        <v>988</v>
      </c>
      <c r="D4">
        <v>42739</v>
      </c>
      <c r="E4" t="s">
        <v>995</v>
      </c>
      <c r="F4">
        <v>400</v>
      </c>
      <c r="G4">
        <v>9152</v>
      </c>
      <c r="H4">
        <v>4088</v>
      </c>
      <c r="I4">
        <v>5064</v>
      </c>
    </row>
    <row r="5" spans="1:9" x14ac:dyDescent="0.35">
      <c r="A5" t="s">
        <v>996</v>
      </c>
      <c r="B5" t="s">
        <v>987</v>
      </c>
      <c r="C5" t="s">
        <v>992</v>
      </c>
      <c r="D5">
        <v>42739</v>
      </c>
      <c r="E5" t="s">
        <v>997</v>
      </c>
      <c r="F5">
        <v>800</v>
      </c>
      <c r="G5">
        <v>18552</v>
      </c>
      <c r="H5">
        <v>7872</v>
      </c>
      <c r="I5">
        <v>10680</v>
      </c>
    </row>
    <row r="6" spans="1:9" x14ac:dyDescent="0.35">
      <c r="A6" t="s">
        <v>996</v>
      </c>
      <c r="B6" t="s">
        <v>368</v>
      </c>
      <c r="C6" t="s">
        <v>992</v>
      </c>
      <c r="D6">
        <v>42742</v>
      </c>
      <c r="E6" t="s">
        <v>998</v>
      </c>
      <c r="F6">
        <v>1000</v>
      </c>
      <c r="G6">
        <v>21730</v>
      </c>
      <c r="H6">
        <v>9840</v>
      </c>
      <c r="I6">
        <v>11890</v>
      </c>
    </row>
    <row r="7" spans="1:9" x14ac:dyDescent="0.35">
      <c r="A7" t="s">
        <v>990</v>
      </c>
      <c r="B7" t="s">
        <v>987</v>
      </c>
      <c r="C7" t="s">
        <v>999</v>
      </c>
      <c r="D7">
        <v>42742</v>
      </c>
      <c r="E7" t="s">
        <v>1000</v>
      </c>
      <c r="F7">
        <v>400</v>
      </c>
      <c r="G7">
        <v>8456</v>
      </c>
      <c r="H7">
        <v>3388</v>
      </c>
      <c r="I7">
        <v>5068</v>
      </c>
    </row>
    <row r="8" spans="1:9" x14ac:dyDescent="0.35">
      <c r="A8" t="s">
        <v>990</v>
      </c>
      <c r="B8" t="s">
        <v>987</v>
      </c>
      <c r="C8" t="s">
        <v>999</v>
      </c>
      <c r="D8">
        <v>42744</v>
      </c>
      <c r="E8" t="s">
        <v>1000</v>
      </c>
      <c r="F8">
        <v>800</v>
      </c>
      <c r="G8">
        <v>16416</v>
      </c>
      <c r="H8">
        <v>6776</v>
      </c>
      <c r="I8">
        <v>9640</v>
      </c>
    </row>
    <row r="9" spans="1:9" x14ac:dyDescent="0.35">
      <c r="A9" t="s">
        <v>996</v>
      </c>
      <c r="B9" t="s">
        <v>367</v>
      </c>
      <c r="C9" t="s">
        <v>988</v>
      </c>
      <c r="D9">
        <v>42745</v>
      </c>
      <c r="E9" t="s">
        <v>1001</v>
      </c>
      <c r="F9">
        <v>900</v>
      </c>
      <c r="G9">
        <v>21438</v>
      </c>
      <c r="H9">
        <v>9198</v>
      </c>
      <c r="I9">
        <v>12240</v>
      </c>
    </row>
    <row r="10" spans="1:9" x14ac:dyDescent="0.35">
      <c r="A10" t="s">
        <v>986</v>
      </c>
      <c r="B10" t="s">
        <v>991</v>
      </c>
      <c r="C10" t="s">
        <v>999</v>
      </c>
      <c r="D10">
        <v>42747</v>
      </c>
      <c r="E10" t="s">
        <v>1002</v>
      </c>
      <c r="F10">
        <v>300</v>
      </c>
      <c r="G10">
        <v>6267</v>
      </c>
      <c r="H10">
        <v>2541</v>
      </c>
      <c r="I10">
        <v>3726</v>
      </c>
    </row>
    <row r="11" spans="1:9" x14ac:dyDescent="0.35">
      <c r="A11" t="s">
        <v>986</v>
      </c>
      <c r="B11" t="s">
        <v>367</v>
      </c>
      <c r="C11" t="s">
        <v>988</v>
      </c>
      <c r="D11">
        <v>42749</v>
      </c>
      <c r="E11" t="s">
        <v>1003</v>
      </c>
      <c r="F11">
        <v>100</v>
      </c>
      <c r="G11">
        <v>2401</v>
      </c>
      <c r="H11">
        <v>1022</v>
      </c>
      <c r="I11">
        <v>1379</v>
      </c>
    </row>
    <row r="12" spans="1:9" x14ac:dyDescent="0.35">
      <c r="A12" t="s">
        <v>990</v>
      </c>
      <c r="B12" t="s">
        <v>991</v>
      </c>
      <c r="C12" t="s">
        <v>999</v>
      </c>
      <c r="D12">
        <v>42750</v>
      </c>
      <c r="E12" t="s">
        <v>993</v>
      </c>
      <c r="F12">
        <v>500</v>
      </c>
      <c r="G12">
        <v>9345</v>
      </c>
      <c r="H12">
        <v>4235</v>
      </c>
      <c r="I12">
        <v>5110</v>
      </c>
    </row>
    <row r="13" spans="1:9" x14ac:dyDescent="0.35">
      <c r="A13" t="s">
        <v>986</v>
      </c>
      <c r="B13" t="s">
        <v>991</v>
      </c>
      <c r="C13" t="s">
        <v>999</v>
      </c>
      <c r="D13">
        <v>42751</v>
      </c>
      <c r="E13" t="s">
        <v>1004</v>
      </c>
      <c r="F13">
        <v>600</v>
      </c>
      <c r="G13">
        <v>11628</v>
      </c>
      <c r="H13">
        <v>5082</v>
      </c>
      <c r="I13">
        <v>6546</v>
      </c>
    </row>
    <row r="14" spans="1:9" x14ac:dyDescent="0.35">
      <c r="A14" t="s">
        <v>990</v>
      </c>
      <c r="B14" t="s">
        <v>991</v>
      </c>
      <c r="C14" t="s">
        <v>992</v>
      </c>
      <c r="D14">
        <v>42754</v>
      </c>
      <c r="E14" t="s">
        <v>993</v>
      </c>
      <c r="F14">
        <v>100</v>
      </c>
      <c r="G14">
        <v>2042</v>
      </c>
      <c r="H14">
        <v>984</v>
      </c>
      <c r="I14">
        <v>1058</v>
      </c>
    </row>
    <row r="15" spans="1:9" x14ac:dyDescent="0.35">
      <c r="A15" t="s">
        <v>990</v>
      </c>
      <c r="B15" t="s">
        <v>991</v>
      </c>
      <c r="C15" t="s">
        <v>1005</v>
      </c>
      <c r="D15">
        <v>42756</v>
      </c>
      <c r="E15" t="s">
        <v>1006</v>
      </c>
      <c r="F15">
        <v>800</v>
      </c>
      <c r="G15">
        <v>14440</v>
      </c>
      <c r="H15">
        <v>6776</v>
      </c>
      <c r="I15">
        <v>7664</v>
      </c>
    </row>
    <row r="16" spans="1:9" x14ac:dyDescent="0.35">
      <c r="A16" t="s">
        <v>996</v>
      </c>
      <c r="B16" t="s">
        <v>987</v>
      </c>
      <c r="C16" t="s">
        <v>1005</v>
      </c>
      <c r="D16">
        <v>42756</v>
      </c>
      <c r="E16" t="s">
        <v>997</v>
      </c>
      <c r="F16">
        <v>200</v>
      </c>
      <c r="G16">
        <v>3552</v>
      </c>
      <c r="H16">
        <v>1694</v>
      </c>
      <c r="I16">
        <v>1858</v>
      </c>
    </row>
    <row r="17" spans="1:9" x14ac:dyDescent="0.35">
      <c r="A17" t="s">
        <v>990</v>
      </c>
      <c r="B17" t="s">
        <v>987</v>
      </c>
      <c r="C17" t="s">
        <v>999</v>
      </c>
      <c r="D17">
        <v>42758</v>
      </c>
      <c r="E17" t="s">
        <v>1000</v>
      </c>
      <c r="F17">
        <v>800</v>
      </c>
      <c r="G17">
        <v>14592</v>
      </c>
      <c r="H17">
        <v>6776</v>
      </c>
      <c r="I17">
        <v>7816</v>
      </c>
    </row>
    <row r="18" spans="1:9" x14ac:dyDescent="0.35">
      <c r="A18" t="s">
        <v>986</v>
      </c>
      <c r="B18" t="s">
        <v>991</v>
      </c>
      <c r="C18" t="s">
        <v>999</v>
      </c>
      <c r="D18">
        <v>42759</v>
      </c>
      <c r="E18" t="s">
        <v>1002</v>
      </c>
      <c r="F18">
        <v>600</v>
      </c>
      <c r="G18">
        <v>12606</v>
      </c>
      <c r="H18">
        <v>5082</v>
      </c>
      <c r="I18">
        <v>7524</v>
      </c>
    </row>
    <row r="19" spans="1:9" x14ac:dyDescent="0.35">
      <c r="A19" t="s">
        <v>986</v>
      </c>
      <c r="B19" t="s">
        <v>991</v>
      </c>
      <c r="C19" t="s">
        <v>999</v>
      </c>
      <c r="D19">
        <v>42760</v>
      </c>
      <c r="E19" t="s">
        <v>1004</v>
      </c>
      <c r="F19">
        <v>1000</v>
      </c>
      <c r="G19">
        <v>20770</v>
      </c>
      <c r="H19">
        <v>8470</v>
      </c>
      <c r="I19">
        <v>12300</v>
      </c>
    </row>
    <row r="20" spans="1:9" x14ac:dyDescent="0.35">
      <c r="A20" t="s">
        <v>986</v>
      </c>
      <c r="B20" t="s">
        <v>991</v>
      </c>
      <c r="C20" t="s">
        <v>999</v>
      </c>
      <c r="D20">
        <v>42761</v>
      </c>
      <c r="E20" t="s">
        <v>1002</v>
      </c>
      <c r="F20">
        <v>400</v>
      </c>
      <c r="G20">
        <v>8128</v>
      </c>
      <c r="H20">
        <v>3388</v>
      </c>
      <c r="I20">
        <v>4740</v>
      </c>
    </row>
    <row r="21" spans="1:9" x14ac:dyDescent="0.35">
      <c r="A21" t="s">
        <v>994</v>
      </c>
      <c r="B21" t="s">
        <v>367</v>
      </c>
      <c r="C21" t="s">
        <v>999</v>
      </c>
      <c r="D21">
        <v>42764</v>
      </c>
      <c r="E21" t="s">
        <v>995</v>
      </c>
      <c r="F21">
        <v>400</v>
      </c>
      <c r="G21">
        <v>7136</v>
      </c>
      <c r="H21">
        <v>3388</v>
      </c>
      <c r="I21">
        <v>3748</v>
      </c>
    </row>
    <row r="22" spans="1:9" x14ac:dyDescent="0.35">
      <c r="A22" t="s">
        <v>990</v>
      </c>
      <c r="B22" t="s">
        <v>987</v>
      </c>
      <c r="C22" t="s">
        <v>992</v>
      </c>
      <c r="D22">
        <v>42764</v>
      </c>
      <c r="E22" t="s">
        <v>1000</v>
      </c>
      <c r="F22">
        <v>700</v>
      </c>
      <c r="G22">
        <v>17150</v>
      </c>
      <c r="H22">
        <v>6888</v>
      </c>
      <c r="I22">
        <v>10262</v>
      </c>
    </row>
    <row r="23" spans="1:9" x14ac:dyDescent="0.35">
      <c r="A23" t="s">
        <v>996</v>
      </c>
      <c r="B23" t="s">
        <v>367</v>
      </c>
      <c r="C23" t="s">
        <v>992</v>
      </c>
      <c r="D23">
        <v>42765</v>
      </c>
      <c r="E23" t="s">
        <v>1001</v>
      </c>
      <c r="F23">
        <v>300</v>
      </c>
      <c r="G23">
        <v>6714</v>
      </c>
      <c r="H23">
        <v>2952</v>
      </c>
      <c r="I23">
        <v>3762</v>
      </c>
    </row>
    <row r="24" spans="1:9" x14ac:dyDescent="0.35">
      <c r="A24" t="s">
        <v>990</v>
      </c>
      <c r="B24" t="s">
        <v>987</v>
      </c>
      <c r="C24" t="s">
        <v>999</v>
      </c>
      <c r="D24">
        <v>42766</v>
      </c>
      <c r="E24" t="s">
        <v>1000</v>
      </c>
      <c r="F24">
        <v>800</v>
      </c>
      <c r="G24">
        <v>15640</v>
      </c>
      <c r="H24">
        <v>6776</v>
      </c>
      <c r="I24">
        <v>8864</v>
      </c>
    </row>
    <row r="25" spans="1:9" x14ac:dyDescent="0.35">
      <c r="A25" t="s">
        <v>996</v>
      </c>
      <c r="B25" t="s">
        <v>367</v>
      </c>
      <c r="C25" t="s">
        <v>999</v>
      </c>
      <c r="D25">
        <v>42767</v>
      </c>
      <c r="E25" t="s">
        <v>1001</v>
      </c>
      <c r="F25">
        <v>300</v>
      </c>
      <c r="G25">
        <v>5532</v>
      </c>
      <c r="H25">
        <v>2541</v>
      </c>
      <c r="I25">
        <v>2991</v>
      </c>
    </row>
    <row r="26" spans="1:9" x14ac:dyDescent="0.35">
      <c r="A26" t="s">
        <v>990</v>
      </c>
      <c r="B26" t="s">
        <v>991</v>
      </c>
      <c r="C26" t="s">
        <v>992</v>
      </c>
      <c r="D26">
        <v>42769</v>
      </c>
      <c r="E26" t="s">
        <v>993</v>
      </c>
      <c r="F26">
        <v>800</v>
      </c>
      <c r="G26">
        <v>17160</v>
      </c>
      <c r="H26">
        <v>7872</v>
      </c>
      <c r="I26">
        <v>9288</v>
      </c>
    </row>
    <row r="27" spans="1:9" x14ac:dyDescent="0.35">
      <c r="A27" t="s">
        <v>986</v>
      </c>
      <c r="B27" t="s">
        <v>991</v>
      </c>
      <c r="C27" t="s">
        <v>992</v>
      </c>
      <c r="D27">
        <v>42772</v>
      </c>
      <c r="E27" t="s">
        <v>1007</v>
      </c>
      <c r="F27">
        <v>900</v>
      </c>
      <c r="G27">
        <v>21708</v>
      </c>
      <c r="H27">
        <v>8856</v>
      </c>
      <c r="I27">
        <v>12852</v>
      </c>
    </row>
    <row r="28" spans="1:9" x14ac:dyDescent="0.35">
      <c r="A28" t="s">
        <v>986</v>
      </c>
      <c r="B28" t="s">
        <v>991</v>
      </c>
      <c r="C28" t="s">
        <v>999</v>
      </c>
      <c r="D28">
        <v>42773</v>
      </c>
      <c r="E28" t="s">
        <v>1002</v>
      </c>
      <c r="F28">
        <v>1000</v>
      </c>
      <c r="G28">
        <v>19890</v>
      </c>
      <c r="H28">
        <v>8470</v>
      </c>
      <c r="I28">
        <v>11420</v>
      </c>
    </row>
    <row r="29" spans="1:9" x14ac:dyDescent="0.35">
      <c r="A29" t="s">
        <v>986</v>
      </c>
      <c r="B29" t="s">
        <v>991</v>
      </c>
      <c r="C29" t="s">
        <v>999</v>
      </c>
      <c r="D29">
        <v>42774</v>
      </c>
      <c r="E29" t="s">
        <v>1004</v>
      </c>
      <c r="F29">
        <v>100</v>
      </c>
      <c r="G29">
        <v>1817</v>
      </c>
      <c r="H29">
        <v>847</v>
      </c>
      <c r="I29">
        <v>970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9" sqref="B9"/>
    </sheetView>
  </sheetViews>
  <sheetFormatPr defaultRowHeight="14.5" x14ac:dyDescent="0.35"/>
  <cols>
    <col min="1" max="1" width="10.1796875" customWidth="1"/>
    <col min="2" max="6" width="15" customWidth="1"/>
  </cols>
  <sheetData>
    <row r="1" spans="1:6" ht="15.5" x14ac:dyDescent="0.35">
      <c r="A1" s="63" t="s">
        <v>121</v>
      </c>
      <c r="B1" s="63"/>
      <c r="C1" s="63"/>
      <c r="D1" s="63"/>
      <c r="E1" s="63"/>
      <c r="F1" s="63"/>
    </row>
    <row r="2" spans="1:6" x14ac:dyDescent="0.35">
      <c r="A2" s="64" t="s">
        <v>130</v>
      </c>
      <c r="B2" s="64"/>
      <c r="C2" s="64"/>
      <c r="D2" s="64"/>
      <c r="E2" s="64"/>
      <c r="F2" s="64"/>
    </row>
    <row r="3" spans="1:6" x14ac:dyDescent="0.35">
      <c r="A3" s="16"/>
      <c r="B3" s="16"/>
      <c r="C3" s="16"/>
      <c r="D3" s="16"/>
      <c r="E3" s="16"/>
      <c r="F3" s="16"/>
    </row>
    <row r="4" spans="1:6" x14ac:dyDescent="0.35">
      <c r="A4" t="s">
        <v>123</v>
      </c>
      <c r="B4" t="s">
        <v>100</v>
      </c>
      <c r="C4" t="s">
        <v>101</v>
      </c>
      <c r="D4" t="s">
        <v>102</v>
      </c>
      <c r="E4" t="s">
        <v>103</v>
      </c>
      <c r="F4" t="s">
        <v>104</v>
      </c>
    </row>
    <row r="5" spans="1:6" x14ac:dyDescent="0.35">
      <c r="A5" s="17" t="s">
        <v>124</v>
      </c>
      <c r="B5" s="2">
        <v>2056</v>
      </c>
      <c r="C5" s="2">
        <v>1868</v>
      </c>
      <c r="D5" s="2">
        <v>1421</v>
      </c>
      <c r="E5" s="2">
        <v>1685</v>
      </c>
      <c r="F5" s="2">
        <f>SUM(B5:E5)</f>
        <v>7030</v>
      </c>
    </row>
    <row r="6" spans="1:6" x14ac:dyDescent="0.35">
      <c r="A6" s="17" t="s">
        <v>125</v>
      </c>
      <c r="B6" s="2">
        <v>850</v>
      </c>
      <c r="C6" s="2">
        <v>850</v>
      </c>
      <c r="D6" s="2">
        <v>850</v>
      </c>
      <c r="E6" s="2">
        <v>850</v>
      </c>
      <c r="F6" s="2">
        <f>SUM(B6:E6)</f>
        <v>3400</v>
      </c>
    </row>
    <row r="7" spans="1:6" x14ac:dyDescent="0.35">
      <c r="A7" s="17" t="s">
        <v>126</v>
      </c>
      <c r="B7" s="2">
        <v>679</v>
      </c>
      <c r="C7" s="2">
        <v>651</v>
      </c>
      <c r="D7" s="2">
        <v>303</v>
      </c>
      <c r="E7" s="2">
        <v>610</v>
      </c>
      <c r="F7" s="2">
        <f>SUM(B7:E7)</f>
        <v>2243</v>
      </c>
    </row>
    <row r="8" spans="1:6" x14ac:dyDescent="0.35">
      <c r="A8" s="17" t="s">
        <v>127</v>
      </c>
      <c r="B8" s="2">
        <v>168</v>
      </c>
      <c r="C8" s="2">
        <v>387</v>
      </c>
      <c r="D8" s="2">
        <v>422</v>
      </c>
      <c r="E8" s="2">
        <v>496</v>
      </c>
      <c r="F8" s="2">
        <f>SUM(B8:E8)</f>
        <v>1473</v>
      </c>
    </row>
    <row r="9" spans="1:6" x14ac:dyDescent="0.35">
      <c r="A9" s="17" t="s">
        <v>128</v>
      </c>
      <c r="B9" s="2">
        <v>800</v>
      </c>
      <c r="C9" s="2">
        <v>365</v>
      </c>
      <c r="D9" s="2">
        <v>450</v>
      </c>
      <c r="E9" s="2">
        <v>275</v>
      </c>
      <c r="F9" s="2">
        <f>SUM(B9:E9)</f>
        <v>1890</v>
      </c>
    </row>
    <row r="10" spans="1:6" ht="15" thickBot="1" x14ac:dyDescent="0.4">
      <c r="A10" s="18" t="s">
        <v>104</v>
      </c>
      <c r="B10" s="19">
        <f>SUM(B5:B9)</f>
        <v>4553</v>
      </c>
      <c r="C10" s="19">
        <f>SUM(C5:C9)</f>
        <v>4121</v>
      </c>
      <c r="D10" s="19">
        <f>SUM(D5:D9)</f>
        <v>3446</v>
      </c>
      <c r="E10" s="19">
        <f>SUM(E5:E9)</f>
        <v>3916</v>
      </c>
      <c r="F10" s="19">
        <f>SUM(F5:F9)</f>
        <v>16036</v>
      </c>
    </row>
    <row r="11" spans="1:6" ht="15" thickTop="1" x14ac:dyDescent="0.35"/>
  </sheetData>
  <mergeCells count="2">
    <mergeCell ref="A1:F1"/>
    <mergeCell ref="A2:F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4"/>
  <sheetViews>
    <sheetView workbookViewId="0">
      <selection sqref="A1:I29"/>
    </sheetView>
  </sheetViews>
  <sheetFormatPr defaultColWidth="9.1796875" defaultRowHeight="14.5" x14ac:dyDescent="0.35"/>
  <cols>
    <col min="1" max="1" width="9.1796875" style="62"/>
    <col min="2" max="2" width="9.54296875" style="62" customWidth="1"/>
    <col min="3" max="3" width="10.1796875" style="62" customWidth="1"/>
    <col min="4" max="4" width="10.7265625" style="62" customWidth="1"/>
    <col min="5" max="5" width="11.7265625" style="62" customWidth="1"/>
    <col min="6" max="6" width="10.7265625" style="62" customWidth="1"/>
    <col min="7" max="7" width="11.1796875" style="62" customWidth="1"/>
    <col min="8" max="16384" width="9.1796875" style="62"/>
  </cols>
  <sheetData>
    <row r="1" spans="1:9" x14ac:dyDescent="0.35">
      <c r="A1" s="62" t="s">
        <v>978</v>
      </c>
      <c r="B1" s="62" t="s">
        <v>979</v>
      </c>
      <c r="C1" s="62" t="s">
        <v>980</v>
      </c>
      <c r="D1" s="62" t="s">
        <v>981</v>
      </c>
      <c r="E1" s="62" t="s">
        <v>982</v>
      </c>
      <c r="F1" s="62" t="s">
        <v>983</v>
      </c>
      <c r="G1" s="62" t="s">
        <v>984</v>
      </c>
      <c r="H1" s="62" t="s">
        <v>985</v>
      </c>
      <c r="I1" s="62" t="s">
        <v>391</v>
      </c>
    </row>
    <row r="2" spans="1:9" x14ac:dyDescent="0.35">
      <c r="A2" s="62" t="s">
        <v>986</v>
      </c>
      <c r="B2" s="62" t="s">
        <v>987</v>
      </c>
      <c r="C2" s="62" t="s">
        <v>988</v>
      </c>
      <c r="D2" s="62">
        <v>42736</v>
      </c>
      <c r="E2" s="62" t="s">
        <v>989</v>
      </c>
      <c r="F2" s="62">
        <v>1000</v>
      </c>
      <c r="G2" s="62">
        <v>22810</v>
      </c>
      <c r="H2" s="62">
        <v>10220</v>
      </c>
      <c r="I2" s="62">
        <v>12590</v>
      </c>
    </row>
    <row r="3" spans="1:9" x14ac:dyDescent="0.35">
      <c r="A3" s="62" t="s">
        <v>990</v>
      </c>
      <c r="B3" s="62" t="s">
        <v>991</v>
      </c>
      <c r="C3" s="62" t="s">
        <v>992</v>
      </c>
      <c r="D3" s="62">
        <v>42737</v>
      </c>
      <c r="E3" s="62" t="s">
        <v>993</v>
      </c>
      <c r="F3" s="62">
        <v>100</v>
      </c>
      <c r="G3" s="62">
        <v>2257</v>
      </c>
      <c r="H3" s="62">
        <v>984</v>
      </c>
      <c r="I3" s="62">
        <v>1273</v>
      </c>
    </row>
    <row r="4" spans="1:9" x14ac:dyDescent="0.35">
      <c r="A4" s="62" t="s">
        <v>994</v>
      </c>
      <c r="B4" s="62" t="s">
        <v>367</v>
      </c>
      <c r="C4" s="62" t="s">
        <v>988</v>
      </c>
      <c r="D4" s="62">
        <v>42739</v>
      </c>
      <c r="E4" s="62" t="s">
        <v>995</v>
      </c>
      <c r="F4" s="62">
        <v>400</v>
      </c>
      <c r="G4" s="62">
        <v>9152</v>
      </c>
      <c r="H4" s="62">
        <v>4088</v>
      </c>
      <c r="I4" s="62">
        <v>5064</v>
      </c>
    </row>
    <row r="5" spans="1:9" x14ac:dyDescent="0.35">
      <c r="A5" s="62" t="s">
        <v>996</v>
      </c>
      <c r="B5" s="62" t="s">
        <v>987</v>
      </c>
      <c r="C5" s="62" t="s">
        <v>992</v>
      </c>
      <c r="D5" s="62">
        <v>42739</v>
      </c>
      <c r="E5" s="62" t="s">
        <v>997</v>
      </c>
      <c r="F5" s="62">
        <v>800</v>
      </c>
      <c r="G5" s="62">
        <v>18552</v>
      </c>
      <c r="H5" s="62">
        <v>7872</v>
      </c>
      <c r="I5" s="62">
        <v>10680</v>
      </c>
    </row>
    <row r="6" spans="1:9" x14ac:dyDescent="0.35">
      <c r="A6" s="62" t="s">
        <v>996</v>
      </c>
      <c r="B6" s="62" t="s">
        <v>368</v>
      </c>
      <c r="C6" s="62" t="s">
        <v>992</v>
      </c>
      <c r="D6" s="62">
        <v>42742</v>
      </c>
      <c r="E6" s="62" t="s">
        <v>998</v>
      </c>
      <c r="F6" s="62">
        <v>1000</v>
      </c>
      <c r="G6" s="62">
        <v>21730</v>
      </c>
      <c r="H6" s="62">
        <v>9840</v>
      </c>
      <c r="I6" s="62">
        <v>11890</v>
      </c>
    </row>
    <row r="7" spans="1:9" x14ac:dyDescent="0.35">
      <c r="A7" s="62" t="s">
        <v>990</v>
      </c>
      <c r="B7" s="62" t="s">
        <v>987</v>
      </c>
      <c r="C7" s="62" t="s">
        <v>999</v>
      </c>
      <c r="D7" s="62">
        <v>42742</v>
      </c>
      <c r="E7" s="62" t="s">
        <v>1000</v>
      </c>
      <c r="F7" s="62">
        <v>400</v>
      </c>
      <c r="G7" s="62">
        <v>8456</v>
      </c>
      <c r="H7" s="62">
        <v>3388</v>
      </c>
      <c r="I7" s="62">
        <v>5068</v>
      </c>
    </row>
    <row r="8" spans="1:9" x14ac:dyDescent="0.35">
      <c r="A8" s="62" t="s">
        <v>990</v>
      </c>
      <c r="B8" s="62" t="s">
        <v>987</v>
      </c>
      <c r="C8" s="62" t="s">
        <v>999</v>
      </c>
      <c r="D8" s="62">
        <v>42744</v>
      </c>
      <c r="E8" s="62" t="s">
        <v>1000</v>
      </c>
      <c r="F8" s="62">
        <v>800</v>
      </c>
      <c r="G8" s="62">
        <v>16416</v>
      </c>
      <c r="H8" s="62">
        <v>6776</v>
      </c>
      <c r="I8" s="62">
        <v>9640</v>
      </c>
    </row>
    <row r="9" spans="1:9" x14ac:dyDescent="0.35">
      <c r="A9" s="62" t="s">
        <v>996</v>
      </c>
      <c r="B9" s="62" t="s">
        <v>367</v>
      </c>
      <c r="C9" s="62" t="s">
        <v>988</v>
      </c>
      <c r="D9" s="62">
        <v>42745</v>
      </c>
      <c r="E9" s="62" t="s">
        <v>1001</v>
      </c>
      <c r="F9" s="62">
        <v>900</v>
      </c>
      <c r="G9" s="62">
        <v>21438</v>
      </c>
      <c r="H9" s="62">
        <v>9198</v>
      </c>
      <c r="I9" s="62">
        <v>12240</v>
      </c>
    </row>
    <row r="10" spans="1:9" x14ac:dyDescent="0.35">
      <c r="A10" s="62" t="s">
        <v>986</v>
      </c>
      <c r="B10" s="62" t="s">
        <v>991</v>
      </c>
      <c r="C10" s="62" t="s">
        <v>999</v>
      </c>
      <c r="D10" s="62">
        <v>42747</v>
      </c>
      <c r="E10" s="62" t="s">
        <v>1002</v>
      </c>
      <c r="F10" s="62">
        <v>300</v>
      </c>
      <c r="G10" s="62">
        <v>6267</v>
      </c>
      <c r="H10" s="62">
        <v>2541</v>
      </c>
      <c r="I10" s="62">
        <v>3726</v>
      </c>
    </row>
    <row r="11" spans="1:9" x14ac:dyDescent="0.35">
      <c r="A11" s="62" t="s">
        <v>986</v>
      </c>
      <c r="B11" s="62" t="s">
        <v>367</v>
      </c>
      <c r="C11" s="62" t="s">
        <v>988</v>
      </c>
      <c r="D11" s="62">
        <v>42749</v>
      </c>
      <c r="E11" s="62" t="s">
        <v>1003</v>
      </c>
      <c r="F11" s="62">
        <v>100</v>
      </c>
      <c r="G11" s="62">
        <v>2401</v>
      </c>
      <c r="H11" s="62">
        <v>1022</v>
      </c>
      <c r="I11" s="62">
        <v>1379</v>
      </c>
    </row>
    <row r="12" spans="1:9" x14ac:dyDescent="0.35">
      <c r="A12" s="62" t="s">
        <v>990</v>
      </c>
      <c r="B12" s="62" t="s">
        <v>991</v>
      </c>
      <c r="C12" s="62" t="s">
        <v>999</v>
      </c>
      <c r="D12" s="62">
        <v>42750</v>
      </c>
      <c r="E12" s="62" t="s">
        <v>993</v>
      </c>
      <c r="F12" s="62">
        <v>500</v>
      </c>
      <c r="G12" s="62">
        <v>9345</v>
      </c>
      <c r="H12" s="62">
        <v>4235</v>
      </c>
      <c r="I12" s="62">
        <v>5110</v>
      </c>
    </row>
    <row r="13" spans="1:9" x14ac:dyDescent="0.35">
      <c r="A13" s="62" t="s">
        <v>986</v>
      </c>
      <c r="B13" s="62" t="s">
        <v>991</v>
      </c>
      <c r="C13" s="62" t="s">
        <v>999</v>
      </c>
      <c r="D13" s="62">
        <v>42751</v>
      </c>
      <c r="E13" s="62" t="s">
        <v>1004</v>
      </c>
      <c r="F13" s="62">
        <v>600</v>
      </c>
      <c r="G13" s="62">
        <v>11628</v>
      </c>
      <c r="H13" s="62">
        <v>5082</v>
      </c>
      <c r="I13" s="62">
        <v>6546</v>
      </c>
    </row>
    <row r="14" spans="1:9" x14ac:dyDescent="0.35">
      <c r="A14" s="62" t="s">
        <v>990</v>
      </c>
      <c r="B14" s="62" t="s">
        <v>991</v>
      </c>
      <c r="C14" s="62" t="s">
        <v>992</v>
      </c>
      <c r="D14" s="62">
        <v>42754</v>
      </c>
      <c r="E14" s="62" t="s">
        <v>993</v>
      </c>
      <c r="F14" s="62">
        <v>100</v>
      </c>
      <c r="G14" s="62">
        <v>2042</v>
      </c>
      <c r="H14" s="62">
        <v>984</v>
      </c>
      <c r="I14" s="62">
        <v>1058</v>
      </c>
    </row>
    <row r="15" spans="1:9" x14ac:dyDescent="0.35">
      <c r="A15" s="62" t="s">
        <v>990</v>
      </c>
      <c r="B15" s="62" t="s">
        <v>991</v>
      </c>
      <c r="C15" s="62" t="s">
        <v>1005</v>
      </c>
      <c r="D15" s="62">
        <v>42756</v>
      </c>
      <c r="E15" s="62" t="s">
        <v>1006</v>
      </c>
      <c r="F15" s="62">
        <v>800</v>
      </c>
      <c r="G15" s="62">
        <v>14440</v>
      </c>
      <c r="H15" s="62">
        <v>6776</v>
      </c>
      <c r="I15" s="62">
        <v>7664</v>
      </c>
    </row>
    <row r="16" spans="1:9" x14ac:dyDescent="0.35">
      <c r="A16" s="62" t="s">
        <v>996</v>
      </c>
      <c r="B16" s="62" t="s">
        <v>987</v>
      </c>
      <c r="C16" s="62" t="s">
        <v>1005</v>
      </c>
      <c r="D16" s="62">
        <v>42756</v>
      </c>
      <c r="E16" s="62" t="s">
        <v>997</v>
      </c>
      <c r="F16" s="62">
        <v>200</v>
      </c>
      <c r="G16" s="62">
        <v>3552</v>
      </c>
      <c r="H16" s="62">
        <v>1694</v>
      </c>
      <c r="I16" s="62">
        <v>1858</v>
      </c>
    </row>
    <row r="17" spans="1:9" x14ac:dyDescent="0.35">
      <c r="A17" s="62" t="s">
        <v>990</v>
      </c>
      <c r="B17" s="62" t="s">
        <v>987</v>
      </c>
      <c r="C17" s="62" t="s">
        <v>999</v>
      </c>
      <c r="D17" s="62">
        <v>42758</v>
      </c>
      <c r="E17" s="62" t="s">
        <v>1000</v>
      </c>
      <c r="F17" s="62">
        <v>800</v>
      </c>
      <c r="G17" s="62">
        <v>14592</v>
      </c>
      <c r="H17" s="62">
        <v>6776</v>
      </c>
      <c r="I17" s="62">
        <v>7816</v>
      </c>
    </row>
    <row r="18" spans="1:9" x14ac:dyDescent="0.35">
      <c r="A18" s="62" t="s">
        <v>986</v>
      </c>
      <c r="B18" s="62" t="s">
        <v>991</v>
      </c>
      <c r="C18" s="62" t="s">
        <v>999</v>
      </c>
      <c r="D18" s="62">
        <v>42759</v>
      </c>
      <c r="E18" s="62" t="s">
        <v>1002</v>
      </c>
      <c r="F18" s="62">
        <v>600</v>
      </c>
      <c r="G18" s="62">
        <v>12606</v>
      </c>
      <c r="H18" s="62">
        <v>5082</v>
      </c>
      <c r="I18" s="62">
        <v>7524</v>
      </c>
    </row>
    <row r="19" spans="1:9" x14ac:dyDescent="0.35">
      <c r="A19" s="62" t="s">
        <v>986</v>
      </c>
      <c r="B19" s="62" t="s">
        <v>991</v>
      </c>
      <c r="C19" s="62" t="s">
        <v>999</v>
      </c>
      <c r="D19" s="62">
        <v>42760</v>
      </c>
      <c r="E19" s="62" t="s">
        <v>1004</v>
      </c>
      <c r="F19" s="62">
        <v>1000</v>
      </c>
      <c r="G19" s="62">
        <v>20770</v>
      </c>
      <c r="H19" s="62">
        <v>8470</v>
      </c>
      <c r="I19" s="62">
        <v>12300</v>
      </c>
    </row>
    <row r="20" spans="1:9" x14ac:dyDescent="0.35">
      <c r="A20" s="62" t="s">
        <v>986</v>
      </c>
      <c r="B20" s="62" t="s">
        <v>991</v>
      </c>
      <c r="C20" s="62" t="s">
        <v>999</v>
      </c>
      <c r="D20" s="62">
        <v>42761</v>
      </c>
      <c r="E20" s="62" t="s">
        <v>1002</v>
      </c>
      <c r="F20" s="62">
        <v>400</v>
      </c>
      <c r="G20" s="62">
        <v>8128</v>
      </c>
      <c r="H20" s="62">
        <v>3388</v>
      </c>
      <c r="I20" s="62">
        <v>4740</v>
      </c>
    </row>
    <row r="21" spans="1:9" x14ac:dyDescent="0.35">
      <c r="A21" s="62" t="s">
        <v>994</v>
      </c>
      <c r="B21" s="62" t="s">
        <v>367</v>
      </c>
      <c r="C21" s="62" t="s">
        <v>999</v>
      </c>
      <c r="D21" s="62">
        <v>42764</v>
      </c>
      <c r="E21" s="62" t="s">
        <v>995</v>
      </c>
      <c r="F21" s="62">
        <v>400</v>
      </c>
      <c r="G21" s="62">
        <v>7136</v>
      </c>
      <c r="H21" s="62">
        <v>3388</v>
      </c>
      <c r="I21" s="62">
        <v>3748</v>
      </c>
    </row>
    <row r="22" spans="1:9" x14ac:dyDescent="0.35">
      <c r="A22" s="62" t="s">
        <v>990</v>
      </c>
      <c r="B22" s="62" t="s">
        <v>987</v>
      </c>
      <c r="C22" s="62" t="s">
        <v>992</v>
      </c>
      <c r="D22" s="62">
        <v>42764</v>
      </c>
      <c r="E22" s="62" t="s">
        <v>1000</v>
      </c>
      <c r="F22" s="62">
        <v>700</v>
      </c>
      <c r="G22" s="62">
        <v>17150</v>
      </c>
      <c r="H22" s="62">
        <v>6888</v>
      </c>
      <c r="I22" s="62">
        <v>10262</v>
      </c>
    </row>
    <row r="23" spans="1:9" x14ac:dyDescent="0.35">
      <c r="A23" s="62" t="s">
        <v>996</v>
      </c>
      <c r="B23" s="62" t="s">
        <v>367</v>
      </c>
      <c r="C23" s="62" t="s">
        <v>992</v>
      </c>
      <c r="D23" s="62">
        <v>42765</v>
      </c>
      <c r="E23" s="62" t="s">
        <v>1001</v>
      </c>
      <c r="F23" s="62">
        <v>300</v>
      </c>
      <c r="G23" s="62">
        <v>6714</v>
      </c>
      <c r="H23" s="62">
        <v>2952</v>
      </c>
      <c r="I23" s="62">
        <v>3762</v>
      </c>
    </row>
    <row r="24" spans="1:9" x14ac:dyDescent="0.35">
      <c r="A24" s="62" t="s">
        <v>990</v>
      </c>
      <c r="B24" s="62" t="s">
        <v>987</v>
      </c>
      <c r="C24" s="62" t="s">
        <v>999</v>
      </c>
      <c r="D24" s="62">
        <v>42766</v>
      </c>
      <c r="E24" s="62" t="s">
        <v>1000</v>
      </c>
      <c r="F24" s="62">
        <v>800</v>
      </c>
      <c r="G24" s="62">
        <v>15640</v>
      </c>
      <c r="H24" s="62">
        <v>6776</v>
      </c>
      <c r="I24" s="62">
        <v>8864</v>
      </c>
    </row>
    <row r="25" spans="1:9" x14ac:dyDescent="0.35">
      <c r="A25" s="62" t="s">
        <v>996</v>
      </c>
      <c r="B25" s="62" t="s">
        <v>367</v>
      </c>
      <c r="C25" s="62" t="s">
        <v>999</v>
      </c>
      <c r="D25" s="62">
        <v>42767</v>
      </c>
      <c r="E25" s="62" t="s">
        <v>1001</v>
      </c>
      <c r="F25" s="62">
        <v>300</v>
      </c>
      <c r="G25" s="62">
        <v>5532</v>
      </c>
      <c r="H25" s="62">
        <v>2541</v>
      </c>
      <c r="I25" s="62">
        <v>2991</v>
      </c>
    </row>
    <row r="26" spans="1:9" x14ac:dyDescent="0.35">
      <c r="A26" s="62" t="s">
        <v>990</v>
      </c>
      <c r="B26" s="62" t="s">
        <v>991</v>
      </c>
      <c r="C26" s="62" t="s">
        <v>992</v>
      </c>
      <c r="D26" s="62">
        <v>42769</v>
      </c>
      <c r="E26" s="62" t="s">
        <v>993</v>
      </c>
      <c r="F26" s="62">
        <v>800</v>
      </c>
      <c r="G26" s="62">
        <v>17160</v>
      </c>
      <c r="H26" s="62">
        <v>7872</v>
      </c>
      <c r="I26" s="62">
        <v>9288</v>
      </c>
    </row>
    <row r="27" spans="1:9" x14ac:dyDescent="0.35">
      <c r="A27" s="62" t="s">
        <v>986</v>
      </c>
      <c r="B27" s="62" t="s">
        <v>991</v>
      </c>
      <c r="C27" s="62" t="s">
        <v>992</v>
      </c>
      <c r="D27" s="62">
        <v>42772</v>
      </c>
      <c r="E27" s="62" t="s">
        <v>1007</v>
      </c>
      <c r="F27" s="62">
        <v>900</v>
      </c>
      <c r="G27" s="62">
        <v>21708</v>
      </c>
      <c r="H27" s="62">
        <v>8856</v>
      </c>
      <c r="I27" s="62">
        <v>12852</v>
      </c>
    </row>
    <row r="28" spans="1:9" x14ac:dyDescent="0.35">
      <c r="A28" s="62" t="s">
        <v>986</v>
      </c>
      <c r="B28" s="62" t="s">
        <v>991</v>
      </c>
      <c r="C28" s="62" t="s">
        <v>999</v>
      </c>
      <c r="D28" s="62">
        <v>42773</v>
      </c>
      <c r="E28" s="62" t="s">
        <v>1002</v>
      </c>
      <c r="F28" s="62">
        <v>1000</v>
      </c>
      <c r="G28" s="62">
        <v>19890</v>
      </c>
      <c r="H28" s="62">
        <v>8470</v>
      </c>
      <c r="I28" s="62">
        <v>11420</v>
      </c>
    </row>
    <row r="29" spans="1:9" x14ac:dyDescent="0.35">
      <c r="A29" s="62" t="s">
        <v>986</v>
      </c>
      <c r="B29" s="62" t="s">
        <v>991</v>
      </c>
      <c r="C29" s="62" t="s">
        <v>999</v>
      </c>
      <c r="D29" s="62">
        <v>42774</v>
      </c>
      <c r="E29" s="62" t="s">
        <v>1004</v>
      </c>
      <c r="F29" s="62">
        <v>100</v>
      </c>
      <c r="G29" s="62">
        <v>1817</v>
      </c>
      <c r="H29" s="62">
        <v>847</v>
      </c>
      <c r="I29" s="62">
        <v>970</v>
      </c>
    </row>
    <row r="30" spans="1:9" x14ac:dyDescent="0.35">
      <c r="A30" s="62" t="s">
        <v>990</v>
      </c>
      <c r="B30" s="62" t="s">
        <v>987</v>
      </c>
      <c r="C30" s="62" t="s">
        <v>999</v>
      </c>
      <c r="D30" s="62">
        <v>42775</v>
      </c>
      <c r="E30" s="62" t="s">
        <v>1000</v>
      </c>
      <c r="F30" s="62">
        <v>300</v>
      </c>
      <c r="G30" s="62">
        <v>5157</v>
      </c>
      <c r="H30" s="62">
        <v>2541</v>
      </c>
      <c r="I30" s="62">
        <v>2616</v>
      </c>
    </row>
    <row r="31" spans="1:9" x14ac:dyDescent="0.35">
      <c r="A31" s="62" t="s">
        <v>986</v>
      </c>
      <c r="B31" s="62" t="s">
        <v>991</v>
      </c>
      <c r="C31" s="62" t="s">
        <v>992</v>
      </c>
      <c r="D31" s="62">
        <v>42780</v>
      </c>
      <c r="E31" s="62" t="s">
        <v>1004</v>
      </c>
      <c r="F31" s="62">
        <v>700</v>
      </c>
      <c r="G31" s="62">
        <v>13867</v>
      </c>
      <c r="H31" s="62">
        <v>6888</v>
      </c>
      <c r="I31" s="62">
        <v>6979</v>
      </c>
    </row>
    <row r="32" spans="1:9" x14ac:dyDescent="0.35">
      <c r="A32" s="62" t="s">
        <v>986</v>
      </c>
      <c r="B32" s="62" t="s">
        <v>987</v>
      </c>
      <c r="C32" s="62" t="s">
        <v>988</v>
      </c>
      <c r="D32" s="62">
        <v>42782</v>
      </c>
      <c r="E32" s="62" t="s">
        <v>1008</v>
      </c>
      <c r="F32" s="62">
        <v>800</v>
      </c>
      <c r="G32" s="62">
        <v>16936</v>
      </c>
      <c r="H32" s="62">
        <v>8176</v>
      </c>
      <c r="I32" s="62">
        <v>8760</v>
      </c>
    </row>
    <row r="33" spans="1:9" x14ac:dyDescent="0.35">
      <c r="A33" s="62" t="s">
        <v>1009</v>
      </c>
      <c r="B33" s="62" t="s">
        <v>367</v>
      </c>
      <c r="C33" s="62" t="s">
        <v>999</v>
      </c>
      <c r="D33" s="62">
        <v>42783</v>
      </c>
      <c r="E33" s="62" t="s">
        <v>1010</v>
      </c>
      <c r="F33" s="62">
        <v>600</v>
      </c>
      <c r="G33" s="62">
        <v>11430</v>
      </c>
      <c r="H33" s="62">
        <v>5082</v>
      </c>
      <c r="I33" s="62">
        <v>6348</v>
      </c>
    </row>
    <row r="34" spans="1:9" x14ac:dyDescent="0.35">
      <c r="A34" s="62" t="s">
        <v>996</v>
      </c>
      <c r="B34" s="62" t="s">
        <v>367</v>
      </c>
      <c r="C34" s="62" t="s">
        <v>999</v>
      </c>
      <c r="D34" s="62">
        <v>42784</v>
      </c>
      <c r="E34" s="62" t="s">
        <v>1001</v>
      </c>
      <c r="F34" s="62">
        <v>1000</v>
      </c>
      <c r="G34" s="62">
        <v>20250</v>
      </c>
      <c r="H34" s="62">
        <v>8470</v>
      </c>
      <c r="I34" s="62">
        <v>11780</v>
      </c>
    </row>
    <row r="35" spans="1:9" x14ac:dyDescent="0.35">
      <c r="A35" s="62" t="s">
        <v>996</v>
      </c>
      <c r="B35" s="62" t="s">
        <v>367</v>
      </c>
      <c r="C35" s="62" t="s">
        <v>999</v>
      </c>
      <c r="D35" s="62">
        <v>42785</v>
      </c>
      <c r="E35" s="62" t="s">
        <v>1001</v>
      </c>
      <c r="F35" s="62">
        <v>500</v>
      </c>
      <c r="G35" s="62">
        <v>10385</v>
      </c>
      <c r="H35" s="62">
        <v>4235</v>
      </c>
      <c r="I35" s="62">
        <v>6150</v>
      </c>
    </row>
    <row r="36" spans="1:9" x14ac:dyDescent="0.35">
      <c r="A36" s="62" t="s">
        <v>1009</v>
      </c>
      <c r="B36" s="62" t="s">
        <v>367</v>
      </c>
      <c r="C36" s="62" t="s">
        <v>999</v>
      </c>
      <c r="D36" s="62">
        <v>42786</v>
      </c>
      <c r="E36" s="62" t="s">
        <v>1010</v>
      </c>
      <c r="F36" s="62">
        <v>600</v>
      </c>
      <c r="G36" s="62">
        <v>11124</v>
      </c>
      <c r="H36" s="62">
        <v>5082</v>
      </c>
      <c r="I36" s="62">
        <v>6042</v>
      </c>
    </row>
    <row r="37" spans="1:9" x14ac:dyDescent="0.35">
      <c r="A37" s="62" t="s">
        <v>986</v>
      </c>
      <c r="B37" s="62" t="s">
        <v>987</v>
      </c>
      <c r="C37" s="62" t="s">
        <v>999</v>
      </c>
      <c r="D37" s="62">
        <v>42786</v>
      </c>
      <c r="E37" s="62" t="s">
        <v>989</v>
      </c>
      <c r="F37" s="62">
        <v>300</v>
      </c>
      <c r="G37" s="62">
        <v>5700</v>
      </c>
      <c r="H37" s="62">
        <v>2541</v>
      </c>
      <c r="I37" s="62">
        <v>3159</v>
      </c>
    </row>
    <row r="38" spans="1:9" x14ac:dyDescent="0.35">
      <c r="A38" s="62" t="s">
        <v>996</v>
      </c>
      <c r="B38" s="62" t="s">
        <v>367</v>
      </c>
      <c r="C38" s="62" t="s">
        <v>988</v>
      </c>
      <c r="D38" s="62">
        <v>42786</v>
      </c>
      <c r="E38" s="62" t="s">
        <v>1001</v>
      </c>
      <c r="F38" s="62">
        <v>1000</v>
      </c>
      <c r="G38" s="62">
        <v>23810</v>
      </c>
      <c r="H38" s="62">
        <v>10220</v>
      </c>
      <c r="I38" s="62">
        <v>13590</v>
      </c>
    </row>
    <row r="39" spans="1:9" x14ac:dyDescent="0.35">
      <c r="A39" s="62" t="s">
        <v>996</v>
      </c>
      <c r="B39" s="62" t="s">
        <v>367</v>
      </c>
      <c r="C39" s="62" t="s">
        <v>988</v>
      </c>
      <c r="D39" s="62">
        <v>42789</v>
      </c>
      <c r="E39" s="62" t="s">
        <v>1001</v>
      </c>
      <c r="F39" s="62">
        <v>500</v>
      </c>
      <c r="G39" s="62">
        <v>11525</v>
      </c>
      <c r="H39" s="62">
        <v>5110</v>
      </c>
      <c r="I39" s="62">
        <v>6415</v>
      </c>
    </row>
    <row r="40" spans="1:9" x14ac:dyDescent="0.35">
      <c r="A40" s="62" t="s">
        <v>986</v>
      </c>
      <c r="B40" s="62" t="s">
        <v>368</v>
      </c>
      <c r="C40" s="62" t="s">
        <v>992</v>
      </c>
      <c r="D40" s="62">
        <v>42792</v>
      </c>
      <c r="E40" s="62" t="s">
        <v>1011</v>
      </c>
      <c r="F40" s="62">
        <v>900</v>
      </c>
      <c r="G40" s="62">
        <v>20610</v>
      </c>
      <c r="H40" s="62">
        <v>8856</v>
      </c>
      <c r="I40" s="62">
        <v>11754</v>
      </c>
    </row>
    <row r="41" spans="1:9" x14ac:dyDescent="0.35">
      <c r="A41" s="62" t="s">
        <v>986</v>
      </c>
      <c r="B41" s="62" t="s">
        <v>987</v>
      </c>
      <c r="C41" s="62" t="s">
        <v>992</v>
      </c>
      <c r="D41" s="62">
        <v>42792</v>
      </c>
      <c r="E41" s="62" t="s">
        <v>989</v>
      </c>
      <c r="F41" s="62">
        <v>600</v>
      </c>
      <c r="G41" s="62">
        <v>13206</v>
      </c>
      <c r="H41" s="62">
        <v>5904</v>
      </c>
      <c r="I41" s="62">
        <v>7302</v>
      </c>
    </row>
    <row r="42" spans="1:9" x14ac:dyDescent="0.35">
      <c r="A42" s="62" t="s">
        <v>996</v>
      </c>
      <c r="B42" s="62" t="s">
        <v>367</v>
      </c>
      <c r="C42" s="62" t="s">
        <v>988</v>
      </c>
      <c r="D42" s="62">
        <v>42792</v>
      </c>
      <c r="E42" s="62" t="s">
        <v>1001</v>
      </c>
      <c r="F42" s="62">
        <v>1000</v>
      </c>
      <c r="G42" s="62">
        <v>25140</v>
      </c>
      <c r="H42" s="62">
        <v>10220</v>
      </c>
      <c r="I42" s="62">
        <v>14920</v>
      </c>
    </row>
    <row r="43" spans="1:9" x14ac:dyDescent="0.35">
      <c r="A43" s="62" t="s">
        <v>986</v>
      </c>
      <c r="B43" s="62" t="s">
        <v>987</v>
      </c>
      <c r="C43" s="62" t="s">
        <v>999</v>
      </c>
      <c r="D43" s="62">
        <v>42793</v>
      </c>
      <c r="E43" s="62" t="s">
        <v>989</v>
      </c>
      <c r="F43" s="62">
        <v>900</v>
      </c>
      <c r="G43" s="62">
        <v>16209</v>
      </c>
      <c r="H43" s="62">
        <v>7623</v>
      </c>
      <c r="I43" s="62">
        <v>8586</v>
      </c>
    </row>
    <row r="44" spans="1:9" x14ac:dyDescent="0.35">
      <c r="A44" s="62" t="s">
        <v>996</v>
      </c>
      <c r="B44" s="62" t="s">
        <v>367</v>
      </c>
      <c r="C44" s="62" t="s">
        <v>992</v>
      </c>
      <c r="D44" s="62">
        <v>42793</v>
      </c>
      <c r="E44" s="62" t="s">
        <v>1001</v>
      </c>
      <c r="F44" s="62">
        <v>400</v>
      </c>
      <c r="G44" s="62">
        <v>8708</v>
      </c>
      <c r="H44" s="62">
        <v>3936</v>
      </c>
      <c r="I44" s="62">
        <v>4772</v>
      </c>
    </row>
    <row r="45" spans="1:9" x14ac:dyDescent="0.35">
      <c r="A45" s="62" t="s">
        <v>990</v>
      </c>
      <c r="B45" s="62" t="s">
        <v>987</v>
      </c>
      <c r="C45" s="62" t="s">
        <v>988</v>
      </c>
      <c r="D45" s="62">
        <v>42794</v>
      </c>
      <c r="E45" s="62" t="s">
        <v>1000</v>
      </c>
      <c r="F45" s="62">
        <v>900</v>
      </c>
      <c r="G45" s="62">
        <v>21456</v>
      </c>
      <c r="H45" s="62">
        <v>9198</v>
      </c>
      <c r="I45" s="62">
        <v>12258</v>
      </c>
    </row>
    <row r="46" spans="1:9" x14ac:dyDescent="0.35">
      <c r="A46" s="62" t="s">
        <v>996</v>
      </c>
      <c r="B46" s="62" t="s">
        <v>367</v>
      </c>
      <c r="C46" s="62" t="s">
        <v>988</v>
      </c>
      <c r="D46" s="62">
        <v>42795</v>
      </c>
      <c r="E46" s="62" t="s">
        <v>1001</v>
      </c>
      <c r="F46" s="62">
        <v>500</v>
      </c>
      <c r="G46" s="62">
        <v>10445</v>
      </c>
      <c r="H46" s="62">
        <v>5110</v>
      </c>
      <c r="I46" s="62">
        <v>5335</v>
      </c>
    </row>
    <row r="47" spans="1:9" x14ac:dyDescent="0.35">
      <c r="A47" s="62" t="s">
        <v>986</v>
      </c>
      <c r="B47" s="62" t="s">
        <v>991</v>
      </c>
      <c r="C47" s="62" t="s">
        <v>992</v>
      </c>
      <c r="D47" s="62">
        <v>42798</v>
      </c>
      <c r="E47" s="62" t="s">
        <v>1007</v>
      </c>
      <c r="F47" s="62">
        <v>600</v>
      </c>
      <c r="G47" s="62">
        <v>14472</v>
      </c>
      <c r="H47" s="62">
        <v>5904</v>
      </c>
      <c r="I47" s="62">
        <v>8568</v>
      </c>
    </row>
    <row r="48" spans="1:9" x14ac:dyDescent="0.35">
      <c r="A48" s="62" t="s">
        <v>996</v>
      </c>
      <c r="B48" s="62" t="s">
        <v>367</v>
      </c>
      <c r="C48" s="62" t="s">
        <v>988</v>
      </c>
      <c r="D48" s="62">
        <v>42799</v>
      </c>
      <c r="E48" s="62" t="s">
        <v>1001</v>
      </c>
      <c r="F48" s="62">
        <v>200</v>
      </c>
      <c r="G48" s="62">
        <v>4262</v>
      </c>
      <c r="H48" s="62">
        <v>2044</v>
      </c>
      <c r="I48" s="62">
        <v>2218</v>
      </c>
    </row>
    <row r="49" spans="1:9" x14ac:dyDescent="0.35">
      <c r="A49" s="62" t="s">
        <v>986</v>
      </c>
      <c r="B49" s="62" t="s">
        <v>987</v>
      </c>
      <c r="C49" s="62" t="s">
        <v>999</v>
      </c>
      <c r="D49" s="62">
        <v>42800</v>
      </c>
      <c r="E49" s="62" t="s">
        <v>1012</v>
      </c>
      <c r="F49" s="62">
        <v>700</v>
      </c>
      <c r="G49" s="62">
        <v>12474</v>
      </c>
      <c r="H49" s="62">
        <v>5929</v>
      </c>
      <c r="I49" s="62">
        <v>6545</v>
      </c>
    </row>
    <row r="50" spans="1:9" x14ac:dyDescent="0.35">
      <c r="A50" s="62" t="s">
        <v>1009</v>
      </c>
      <c r="B50" s="62" t="s">
        <v>367</v>
      </c>
      <c r="C50" s="62" t="s">
        <v>999</v>
      </c>
      <c r="D50" s="62">
        <v>42801</v>
      </c>
      <c r="E50" s="62" t="s">
        <v>1010</v>
      </c>
      <c r="F50" s="62">
        <v>500</v>
      </c>
      <c r="G50" s="62">
        <v>10155</v>
      </c>
      <c r="H50" s="62">
        <v>4235</v>
      </c>
      <c r="I50" s="62">
        <v>5920</v>
      </c>
    </row>
    <row r="51" spans="1:9" x14ac:dyDescent="0.35">
      <c r="A51" s="62" t="s">
        <v>996</v>
      </c>
      <c r="B51" s="62" t="s">
        <v>367</v>
      </c>
      <c r="C51" s="62" t="s">
        <v>992</v>
      </c>
      <c r="D51" s="62">
        <v>42804</v>
      </c>
      <c r="E51" s="62" t="s">
        <v>1001</v>
      </c>
      <c r="F51" s="62">
        <v>900</v>
      </c>
      <c r="G51" s="62">
        <v>19503</v>
      </c>
      <c r="H51" s="62">
        <v>8856</v>
      </c>
      <c r="I51" s="62">
        <v>10647</v>
      </c>
    </row>
    <row r="52" spans="1:9" x14ac:dyDescent="0.35">
      <c r="A52" s="62" t="s">
        <v>986</v>
      </c>
      <c r="B52" s="62" t="s">
        <v>991</v>
      </c>
      <c r="C52" s="62" t="s">
        <v>999</v>
      </c>
      <c r="D52" s="62">
        <v>42807</v>
      </c>
      <c r="E52" s="62" t="s">
        <v>1002</v>
      </c>
      <c r="F52" s="62">
        <v>100</v>
      </c>
      <c r="G52" s="62">
        <v>1819</v>
      </c>
      <c r="H52" s="62">
        <v>847</v>
      </c>
      <c r="I52" s="62">
        <v>972</v>
      </c>
    </row>
    <row r="53" spans="1:9" x14ac:dyDescent="0.35">
      <c r="A53" s="62" t="s">
        <v>986</v>
      </c>
      <c r="B53" s="62" t="s">
        <v>991</v>
      </c>
      <c r="C53" s="62" t="s">
        <v>988</v>
      </c>
      <c r="D53" s="62">
        <v>42808</v>
      </c>
      <c r="E53" s="62" t="s">
        <v>1004</v>
      </c>
      <c r="F53" s="62">
        <v>1000</v>
      </c>
      <c r="G53" s="62">
        <v>24430</v>
      </c>
      <c r="H53" s="62">
        <v>10220</v>
      </c>
      <c r="I53" s="62">
        <v>14210</v>
      </c>
    </row>
    <row r="54" spans="1:9" x14ac:dyDescent="0.35">
      <c r="A54" s="62" t="s">
        <v>996</v>
      </c>
      <c r="B54" s="62" t="s">
        <v>367</v>
      </c>
      <c r="C54" s="62" t="s">
        <v>988</v>
      </c>
      <c r="D54" s="62">
        <v>42808</v>
      </c>
      <c r="E54" s="62" t="s">
        <v>1001</v>
      </c>
      <c r="F54" s="62">
        <v>500</v>
      </c>
      <c r="G54" s="62">
        <v>10935</v>
      </c>
      <c r="H54" s="62">
        <v>5110</v>
      </c>
      <c r="I54" s="62">
        <v>5825</v>
      </c>
    </row>
    <row r="55" spans="1:9" x14ac:dyDescent="0.35">
      <c r="A55" s="62" t="s">
        <v>986</v>
      </c>
      <c r="B55" s="62" t="s">
        <v>368</v>
      </c>
      <c r="C55" s="62" t="s">
        <v>999</v>
      </c>
      <c r="D55" s="62">
        <v>42810</v>
      </c>
      <c r="E55" s="62" t="s">
        <v>1011</v>
      </c>
      <c r="F55" s="62">
        <v>400</v>
      </c>
      <c r="G55" s="62">
        <v>8116</v>
      </c>
      <c r="H55" s="62">
        <v>3388</v>
      </c>
      <c r="I55" s="62">
        <v>4728</v>
      </c>
    </row>
    <row r="56" spans="1:9" x14ac:dyDescent="0.35">
      <c r="A56" s="62" t="s">
        <v>986</v>
      </c>
      <c r="B56" s="62" t="s">
        <v>991</v>
      </c>
      <c r="C56" s="62" t="s">
        <v>988</v>
      </c>
      <c r="D56" s="62">
        <v>42811</v>
      </c>
      <c r="E56" s="62" t="s">
        <v>1004</v>
      </c>
      <c r="F56" s="62">
        <v>900</v>
      </c>
      <c r="G56" s="62">
        <v>18783</v>
      </c>
      <c r="H56" s="62">
        <v>9198</v>
      </c>
      <c r="I56" s="62">
        <v>9585</v>
      </c>
    </row>
    <row r="57" spans="1:9" x14ac:dyDescent="0.35">
      <c r="A57" s="62" t="s">
        <v>996</v>
      </c>
      <c r="B57" s="62" t="s">
        <v>367</v>
      </c>
      <c r="C57" s="62" t="s">
        <v>999</v>
      </c>
      <c r="D57" s="62">
        <v>42813</v>
      </c>
      <c r="E57" s="62" t="s">
        <v>1001</v>
      </c>
      <c r="F57" s="62">
        <v>800</v>
      </c>
      <c r="G57" s="62">
        <v>16696</v>
      </c>
      <c r="H57" s="62">
        <v>6776</v>
      </c>
      <c r="I57" s="62">
        <v>9920</v>
      </c>
    </row>
    <row r="58" spans="1:9" x14ac:dyDescent="0.35">
      <c r="A58" s="62" t="s">
        <v>986</v>
      </c>
      <c r="B58" s="62" t="s">
        <v>991</v>
      </c>
      <c r="C58" s="62" t="s">
        <v>999</v>
      </c>
      <c r="D58" s="62">
        <v>42814</v>
      </c>
      <c r="E58" s="62" t="s">
        <v>1007</v>
      </c>
      <c r="F58" s="62">
        <v>400</v>
      </c>
      <c r="G58" s="62">
        <v>7132</v>
      </c>
      <c r="H58" s="62">
        <v>3388</v>
      </c>
      <c r="I58" s="62">
        <v>3744</v>
      </c>
    </row>
    <row r="59" spans="1:9" x14ac:dyDescent="0.35">
      <c r="A59" s="62" t="s">
        <v>986</v>
      </c>
      <c r="B59" s="62" t="s">
        <v>991</v>
      </c>
      <c r="C59" s="62" t="s">
        <v>988</v>
      </c>
      <c r="D59" s="62">
        <v>42815</v>
      </c>
      <c r="E59" s="62" t="s">
        <v>1007</v>
      </c>
      <c r="F59" s="62">
        <v>200</v>
      </c>
      <c r="G59" s="62">
        <v>4784</v>
      </c>
      <c r="H59" s="62">
        <v>2044</v>
      </c>
      <c r="I59" s="62">
        <v>2740</v>
      </c>
    </row>
    <row r="60" spans="1:9" x14ac:dyDescent="0.35">
      <c r="A60" s="62" t="s">
        <v>986</v>
      </c>
      <c r="B60" s="62" t="s">
        <v>367</v>
      </c>
      <c r="C60" s="62" t="s">
        <v>988</v>
      </c>
      <c r="D60" s="62">
        <v>42816</v>
      </c>
      <c r="E60" s="62" t="s">
        <v>1003</v>
      </c>
      <c r="F60" s="62">
        <v>300</v>
      </c>
      <c r="G60" s="62">
        <v>6765</v>
      </c>
      <c r="H60" s="62">
        <v>3066</v>
      </c>
      <c r="I60" s="62">
        <v>3699</v>
      </c>
    </row>
    <row r="61" spans="1:9" x14ac:dyDescent="0.35">
      <c r="A61" s="62" t="s">
        <v>996</v>
      </c>
      <c r="B61" s="62" t="s">
        <v>367</v>
      </c>
      <c r="C61" s="62" t="s">
        <v>999</v>
      </c>
      <c r="D61" s="62">
        <v>42817</v>
      </c>
      <c r="E61" s="62" t="s">
        <v>1001</v>
      </c>
      <c r="F61" s="62">
        <v>300</v>
      </c>
      <c r="G61" s="62">
        <v>5355</v>
      </c>
      <c r="H61" s="62">
        <v>2541</v>
      </c>
      <c r="I61" s="62">
        <v>2814</v>
      </c>
    </row>
    <row r="62" spans="1:9" x14ac:dyDescent="0.35">
      <c r="A62" s="62" t="s">
        <v>996</v>
      </c>
      <c r="B62" s="62" t="s">
        <v>367</v>
      </c>
      <c r="C62" s="62" t="s">
        <v>999</v>
      </c>
      <c r="D62" s="62">
        <v>42818</v>
      </c>
      <c r="E62" s="62" t="s">
        <v>1001</v>
      </c>
      <c r="F62" s="62">
        <v>200</v>
      </c>
      <c r="G62" s="62">
        <v>3756</v>
      </c>
      <c r="H62" s="62">
        <v>1694</v>
      </c>
      <c r="I62" s="62">
        <v>2062</v>
      </c>
    </row>
    <row r="63" spans="1:9" x14ac:dyDescent="0.35">
      <c r="A63" s="62" t="s">
        <v>990</v>
      </c>
      <c r="B63" s="62" t="s">
        <v>987</v>
      </c>
      <c r="C63" s="62" t="s">
        <v>992</v>
      </c>
      <c r="D63" s="62">
        <v>42819</v>
      </c>
      <c r="E63" s="62" t="s">
        <v>1000</v>
      </c>
      <c r="F63" s="62">
        <v>1000</v>
      </c>
      <c r="G63" s="62">
        <v>20090</v>
      </c>
      <c r="H63" s="62">
        <v>9840</v>
      </c>
      <c r="I63" s="62">
        <v>10250</v>
      </c>
    </row>
    <row r="64" spans="1:9" x14ac:dyDescent="0.35">
      <c r="A64" s="62" t="s">
        <v>986</v>
      </c>
      <c r="B64" s="62" t="s">
        <v>987</v>
      </c>
      <c r="C64" s="62" t="s">
        <v>988</v>
      </c>
      <c r="D64" s="62">
        <v>42820</v>
      </c>
      <c r="E64" s="62" t="s">
        <v>989</v>
      </c>
      <c r="F64" s="62">
        <v>1000</v>
      </c>
      <c r="G64" s="62">
        <v>23090</v>
      </c>
      <c r="H64" s="62">
        <v>10220</v>
      </c>
      <c r="I64" s="62">
        <v>12870</v>
      </c>
    </row>
    <row r="65" spans="1:9" x14ac:dyDescent="0.35">
      <c r="A65" s="62" t="s">
        <v>986</v>
      </c>
      <c r="B65" s="62" t="s">
        <v>367</v>
      </c>
      <c r="C65" s="62" t="s">
        <v>992</v>
      </c>
      <c r="D65" s="62">
        <v>42822</v>
      </c>
      <c r="E65" s="62" t="s">
        <v>1003</v>
      </c>
      <c r="F65" s="62">
        <v>900</v>
      </c>
      <c r="G65" s="62">
        <v>21357</v>
      </c>
      <c r="H65" s="62">
        <v>8856</v>
      </c>
      <c r="I65" s="62">
        <v>12501</v>
      </c>
    </row>
    <row r="66" spans="1:9" x14ac:dyDescent="0.35">
      <c r="A66" s="62" t="s">
        <v>990</v>
      </c>
      <c r="B66" s="62" t="s">
        <v>987</v>
      </c>
      <c r="C66" s="62" t="s">
        <v>999</v>
      </c>
      <c r="D66" s="62">
        <v>42822</v>
      </c>
      <c r="E66" s="62" t="s">
        <v>1000</v>
      </c>
      <c r="F66" s="62">
        <v>300</v>
      </c>
      <c r="G66" s="62">
        <v>5358</v>
      </c>
      <c r="H66" s="62">
        <v>2541</v>
      </c>
      <c r="I66" s="62">
        <v>2817</v>
      </c>
    </row>
    <row r="67" spans="1:9" x14ac:dyDescent="0.35">
      <c r="A67" s="62" t="s">
        <v>986</v>
      </c>
      <c r="B67" s="62" t="s">
        <v>991</v>
      </c>
      <c r="C67" s="62" t="s">
        <v>992</v>
      </c>
      <c r="D67" s="62">
        <v>42824</v>
      </c>
      <c r="E67" s="62" t="s">
        <v>1007</v>
      </c>
      <c r="F67" s="62">
        <v>800</v>
      </c>
      <c r="G67" s="62">
        <v>16016</v>
      </c>
      <c r="H67" s="62">
        <v>7872</v>
      </c>
      <c r="I67" s="62">
        <v>8144</v>
      </c>
    </row>
    <row r="68" spans="1:9" x14ac:dyDescent="0.35">
      <c r="A68" s="62" t="s">
        <v>986</v>
      </c>
      <c r="B68" s="62" t="s">
        <v>367</v>
      </c>
      <c r="C68" s="62" t="s">
        <v>988</v>
      </c>
      <c r="D68" s="62">
        <v>42826</v>
      </c>
      <c r="E68" s="62" t="s">
        <v>1003</v>
      </c>
      <c r="F68" s="62">
        <v>600</v>
      </c>
      <c r="G68" s="62">
        <v>14448</v>
      </c>
      <c r="H68" s="62">
        <v>6132</v>
      </c>
      <c r="I68" s="62">
        <v>8316</v>
      </c>
    </row>
    <row r="69" spans="1:9" x14ac:dyDescent="0.35">
      <c r="A69" s="62" t="s">
        <v>986</v>
      </c>
      <c r="B69" s="62" t="s">
        <v>367</v>
      </c>
      <c r="C69" s="62" t="s">
        <v>999</v>
      </c>
      <c r="D69" s="62">
        <v>42827</v>
      </c>
      <c r="E69" s="62" t="s">
        <v>1003</v>
      </c>
      <c r="F69" s="62">
        <v>300</v>
      </c>
      <c r="G69" s="62">
        <v>5370</v>
      </c>
      <c r="H69" s="62">
        <v>2541</v>
      </c>
      <c r="I69" s="62">
        <v>2829</v>
      </c>
    </row>
    <row r="70" spans="1:9" x14ac:dyDescent="0.35">
      <c r="A70" s="62" t="s">
        <v>986</v>
      </c>
      <c r="B70" s="62" t="s">
        <v>987</v>
      </c>
      <c r="C70" s="62" t="s">
        <v>988</v>
      </c>
      <c r="D70" s="62">
        <v>42829</v>
      </c>
      <c r="E70" s="62" t="s">
        <v>1012</v>
      </c>
      <c r="F70" s="62">
        <v>800</v>
      </c>
      <c r="G70" s="62">
        <v>20408</v>
      </c>
      <c r="H70" s="62">
        <v>8176</v>
      </c>
      <c r="I70" s="62">
        <v>12232</v>
      </c>
    </row>
    <row r="71" spans="1:9" x14ac:dyDescent="0.35">
      <c r="A71" s="62" t="s">
        <v>1009</v>
      </c>
      <c r="B71" s="62" t="s">
        <v>367</v>
      </c>
      <c r="C71" s="62" t="s">
        <v>992</v>
      </c>
      <c r="D71" s="62">
        <v>42829</v>
      </c>
      <c r="E71" s="62" t="s">
        <v>1010</v>
      </c>
      <c r="F71" s="62">
        <v>400</v>
      </c>
      <c r="G71" s="62">
        <v>8632</v>
      </c>
      <c r="H71" s="62">
        <v>3936</v>
      </c>
      <c r="I71" s="62">
        <v>4696</v>
      </c>
    </row>
    <row r="72" spans="1:9" x14ac:dyDescent="0.35">
      <c r="A72" s="62" t="s">
        <v>1009</v>
      </c>
      <c r="B72" s="62" t="s">
        <v>367</v>
      </c>
      <c r="C72" s="62" t="s">
        <v>992</v>
      </c>
      <c r="D72" s="62">
        <v>42829</v>
      </c>
      <c r="E72" s="62" t="s">
        <v>1010</v>
      </c>
      <c r="F72" s="62">
        <v>300</v>
      </c>
      <c r="G72" s="62">
        <v>6588</v>
      </c>
      <c r="H72" s="62">
        <v>2952</v>
      </c>
      <c r="I72" s="62">
        <v>3636</v>
      </c>
    </row>
    <row r="73" spans="1:9" x14ac:dyDescent="0.35">
      <c r="A73" s="62" t="s">
        <v>990</v>
      </c>
      <c r="B73" s="62" t="s">
        <v>991</v>
      </c>
      <c r="C73" s="62" t="s">
        <v>988</v>
      </c>
      <c r="D73" s="62">
        <v>42830</v>
      </c>
      <c r="E73" s="62" t="s">
        <v>993</v>
      </c>
      <c r="F73" s="62">
        <v>100</v>
      </c>
      <c r="G73" s="62">
        <v>2466</v>
      </c>
      <c r="H73" s="62">
        <v>1022</v>
      </c>
      <c r="I73" s="62">
        <v>1444</v>
      </c>
    </row>
    <row r="74" spans="1:9" x14ac:dyDescent="0.35">
      <c r="A74" s="62" t="s">
        <v>1013</v>
      </c>
      <c r="B74" s="62" t="s">
        <v>367</v>
      </c>
      <c r="C74" s="62" t="s">
        <v>999</v>
      </c>
      <c r="D74" s="62">
        <v>42832</v>
      </c>
      <c r="E74" s="62" t="s">
        <v>1014</v>
      </c>
      <c r="F74" s="62">
        <v>700</v>
      </c>
      <c r="G74" s="62">
        <v>14686</v>
      </c>
      <c r="H74" s="62">
        <v>5929</v>
      </c>
      <c r="I74" s="62">
        <v>8757</v>
      </c>
    </row>
    <row r="75" spans="1:9" x14ac:dyDescent="0.35">
      <c r="A75" s="62" t="s">
        <v>986</v>
      </c>
      <c r="B75" s="62" t="s">
        <v>991</v>
      </c>
      <c r="C75" s="62" t="s">
        <v>999</v>
      </c>
      <c r="D75" s="62">
        <v>42832</v>
      </c>
      <c r="E75" s="62" t="s">
        <v>1007</v>
      </c>
      <c r="F75" s="62">
        <v>300</v>
      </c>
      <c r="G75" s="62">
        <v>5886</v>
      </c>
      <c r="H75" s="62">
        <v>2541</v>
      </c>
      <c r="I75" s="62">
        <v>3345</v>
      </c>
    </row>
    <row r="76" spans="1:9" x14ac:dyDescent="0.35">
      <c r="A76" s="62" t="s">
        <v>1009</v>
      </c>
      <c r="B76" s="62" t="s">
        <v>367</v>
      </c>
      <c r="C76" s="62" t="s">
        <v>992</v>
      </c>
      <c r="D76" s="62">
        <v>42835</v>
      </c>
      <c r="E76" s="62" t="s">
        <v>1010</v>
      </c>
      <c r="F76" s="62">
        <v>500</v>
      </c>
      <c r="G76" s="62">
        <v>12095</v>
      </c>
      <c r="H76" s="62">
        <v>4920</v>
      </c>
      <c r="I76" s="62">
        <v>7175</v>
      </c>
    </row>
    <row r="77" spans="1:9" x14ac:dyDescent="0.35">
      <c r="A77" s="62" t="s">
        <v>986</v>
      </c>
      <c r="B77" s="62" t="s">
        <v>991</v>
      </c>
      <c r="C77" s="62" t="s">
        <v>988</v>
      </c>
      <c r="D77" s="62">
        <v>42836</v>
      </c>
      <c r="E77" s="62" t="s">
        <v>1002</v>
      </c>
      <c r="F77" s="62">
        <v>900</v>
      </c>
      <c r="G77" s="62">
        <v>19539</v>
      </c>
      <c r="H77" s="62">
        <v>9198</v>
      </c>
      <c r="I77" s="62">
        <v>10341</v>
      </c>
    </row>
    <row r="78" spans="1:9" x14ac:dyDescent="0.35">
      <c r="A78" s="62" t="s">
        <v>986</v>
      </c>
      <c r="B78" s="62" t="s">
        <v>991</v>
      </c>
      <c r="C78" s="62" t="s">
        <v>999</v>
      </c>
      <c r="D78" s="62">
        <v>42837</v>
      </c>
      <c r="E78" s="62" t="s">
        <v>1007</v>
      </c>
      <c r="F78" s="62">
        <v>300</v>
      </c>
      <c r="G78" s="62">
        <v>6063</v>
      </c>
      <c r="H78" s="62">
        <v>2541</v>
      </c>
      <c r="I78" s="62">
        <v>3522</v>
      </c>
    </row>
    <row r="79" spans="1:9" x14ac:dyDescent="0.35">
      <c r="A79" s="62" t="s">
        <v>986</v>
      </c>
      <c r="B79" s="62" t="s">
        <v>991</v>
      </c>
      <c r="C79" s="62" t="s">
        <v>999</v>
      </c>
      <c r="D79" s="62">
        <v>42838</v>
      </c>
      <c r="E79" s="62" t="s">
        <v>1007</v>
      </c>
      <c r="F79" s="62">
        <v>600</v>
      </c>
      <c r="G79" s="62">
        <v>11598</v>
      </c>
      <c r="H79" s="62">
        <v>5082</v>
      </c>
      <c r="I79" s="62">
        <v>6516</v>
      </c>
    </row>
    <row r="80" spans="1:9" x14ac:dyDescent="0.35">
      <c r="A80" s="62" t="s">
        <v>986</v>
      </c>
      <c r="B80" s="62" t="s">
        <v>991</v>
      </c>
      <c r="C80" s="62" t="s">
        <v>999</v>
      </c>
      <c r="D80" s="62">
        <v>42839</v>
      </c>
      <c r="E80" s="62" t="s">
        <v>1004</v>
      </c>
      <c r="F80" s="62">
        <v>400</v>
      </c>
      <c r="G80" s="62">
        <v>8016</v>
      </c>
      <c r="H80" s="62">
        <v>3388</v>
      </c>
      <c r="I80" s="62">
        <v>4628</v>
      </c>
    </row>
    <row r="81" spans="1:9" x14ac:dyDescent="0.35">
      <c r="A81" s="62" t="s">
        <v>990</v>
      </c>
      <c r="B81" s="62" t="s">
        <v>991</v>
      </c>
      <c r="C81" s="62" t="s">
        <v>988</v>
      </c>
      <c r="D81" s="62">
        <v>42845</v>
      </c>
      <c r="E81" s="62" t="s">
        <v>993</v>
      </c>
      <c r="F81" s="62">
        <v>1000</v>
      </c>
      <c r="G81" s="62">
        <v>21880</v>
      </c>
      <c r="H81" s="62">
        <v>10220</v>
      </c>
      <c r="I81" s="62">
        <v>11660</v>
      </c>
    </row>
    <row r="82" spans="1:9" x14ac:dyDescent="0.35">
      <c r="A82" s="62" t="s">
        <v>1009</v>
      </c>
      <c r="B82" s="62" t="s">
        <v>368</v>
      </c>
      <c r="C82" s="62" t="s">
        <v>1005</v>
      </c>
      <c r="D82" s="62">
        <v>42845</v>
      </c>
      <c r="E82" s="62" t="s">
        <v>1015</v>
      </c>
      <c r="F82" s="62">
        <v>200</v>
      </c>
      <c r="G82" s="62">
        <v>4948</v>
      </c>
      <c r="H82" s="62">
        <v>2044</v>
      </c>
      <c r="I82" s="62">
        <v>2904</v>
      </c>
    </row>
    <row r="83" spans="1:9" x14ac:dyDescent="0.35">
      <c r="A83" s="62" t="s">
        <v>996</v>
      </c>
      <c r="B83" s="62" t="s">
        <v>367</v>
      </c>
      <c r="C83" s="62" t="s">
        <v>988</v>
      </c>
      <c r="D83" s="62">
        <v>42847</v>
      </c>
      <c r="E83" s="62" t="s">
        <v>1001</v>
      </c>
      <c r="F83" s="62">
        <v>700</v>
      </c>
      <c r="G83" s="62">
        <v>15834</v>
      </c>
      <c r="H83" s="62">
        <v>7154</v>
      </c>
      <c r="I83" s="62">
        <v>8680</v>
      </c>
    </row>
    <row r="84" spans="1:9" x14ac:dyDescent="0.35">
      <c r="A84" s="62" t="s">
        <v>986</v>
      </c>
      <c r="B84" s="62" t="s">
        <v>987</v>
      </c>
      <c r="C84" s="62" t="s">
        <v>992</v>
      </c>
      <c r="D84" s="62">
        <v>42848</v>
      </c>
      <c r="E84" s="62" t="s">
        <v>989</v>
      </c>
      <c r="F84" s="62">
        <v>100</v>
      </c>
      <c r="G84" s="62">
        <v>2457</v>
      </c>
      <c r="H84" s="62">
        <v>984</v>
      </c>
      <c r="I84" s="62">
        <v>1473</v>
      </c>
    </row>
    <row r="85" spans="1:9" x14ac:dyDescent="0.35">
      <c r="A85" s="62" t="s">
        <v>1009</v>
      </c>
      <c r="B85" s="62" t="s">
        <v>367</v>
      </c>
      <c r="C85" s="62" t="s">
        <v>999</v>
      </c>
      <c r="D85" s="62">
        <v>42849</v>
      </c>
      <c r="E85" s="62" t="s">
        <v>1010</v>
      </c>
      <c r="F85" s="62">
        <v>300</v>
      </c>
      <c r="G85" s="62">
        <v>5439</v>
      </c>
      <c r="H85" s="62">
        <v>2541</v>
      </c>
      <c r="I85" s="62">
        <v>2898</v>
      </c>
    </row>
    <row r="86" spans="1:9" x14ac:dyDescent="0.35">
      <c r="A86" s="62" t="s">
        <v>996</v>
      </c>
      <c r="B86" s="62" t="s">
        <v>367</v>
      </c>
      <c r="C86" s="62" t="s">
        <v>992</v>
      </c>
      <c r="D86" s="62">
        <v>42850</v>
      </c>
      <c r="E86" s="62" t="s">
        <v>1001</v>
      </c>
      <c r="F86" s="62">
        <v>500</v>
      </c>
      <c r="G86" s="62">
        <v>11435</v>
      </c>
      <c r="H86" s="62">
        <v>4920</v>
      </c>
      <c r="I86" s="62">
        <v>6515</v>
      </c>
    </row>
    <row r="87" spans="1:9" x14ac:dyDescent="0.35">
      <c r="A87" s="62" t="s">
        <v>990</v>
      </c>
      <c r="B87" s="62" t="s">
        <v>987</v>
      </c>
      <c r="C87" s="62" t="s">
        <v>988</v>
      </c>
      <c r="D87" s="62">
        <v>42852</v>
      </c>
      <c r="E87" s="62" t="s">
        <v>1000</v>
      </c>
      <c r="F87" s="62">
        <v>1000</v>
      </c>
      <c r="G87" s="62">
        <v>22530</v>
      </c>
      <c r="H87" s="62">
        <v>10220</v>
      </c>
      <c r="I87" s="62">
        <v>12310</v>
      </c>
    </row>
    <row r="88" spans="1:9" x14ac:dyDescent="0.35">
      <c r="A88" s="62" t="s">
        <v>986</v>
      </c>
      <c r="B88" s="62" t="s">
        <v>987</v>
      </c>
      <c r="C88" s="62" t="s">
        <v>988</v>
      </c>
      <c r="D88" s="62">
        <v>42853</v>
      </c>
      <c r="E88" s="62" t="s">
        <v>989</v>
      </c>
      <c r="F88" s="62">
        <v>1000</v>
      </c>
      <c r="G88" s="62">
        <v>25060</v>
      </c>
      <c r="H88" s="62">
        <v>10220</v>
      </c>
      <c r="I88" s="62">
        <v>14840</v>
      </c>
    </row>
    <row r="89" spans="1:9" x14ac:dyDescent="0.35">
      <c r="A89" s="62" t="s">
        <v>996</v>
      </c>
      <c r="B89" s="62" t="s">
        <v>367</v>
      </c>
      <c r="C89" s="62" t="s">
        <v>988</v>
      </c>
      <c r="D89" s="62">
        <v>42854</v>
      </c>
      <c r="E89" s="62" t="s">
        <v>1016</v>
      </c>
      <c r="F89" s="62">
        <v>800</v>
      </c>
      <c r="G89" s="62">
        <v>18264</v>
      </c>
      <c r="H89" s="62">
        <v>8176</v>
      </c>
      <c r="I89" s="62">
        <v>10088</v>
      </c>
    </row>
    <row r="90" spans="1:9" x14ac:dyDescent="0.35">
      <c r="A90" s="62" t="s">
        <v>986</v>
      </c>
      <c r="B90" s="62" t="s">
        <v>367</v>
      </c>
      <c r="C90" s="62" t="s">
        <v>988</v>
      </c>
      <c r="D90" s="62">
        <v>42855</v>
      </c>
      <c r="E90" s="62" t="s">
        <v>1003</v>
      </c>
      <c r="F90" s="62">
        <v>200</v>
      </c>
      <c r="G90" s="62">
        <v>4124</v>
      </c>
      <c r="H90" s="62">
        <v>2044</v>
      </c>
      <c r="I90" s="62">
        <v>2080</v>
      </c>
    </row>
    <row r="91" spans="1:9" x14ac:dyDescent="0.35">
      <c r="A91" s="62" t="s">
        <v>986</v>
      </c>
      <c r="B91" s="62" t="s">
        <v>987</v>
      </c>
      <c r="C91" s="62" t="s">
        <v>999</v>
      </c>
      <c r="D91" s="62">
        <v>42856</v>
      </c>
      <c r="E91" s="62" t="s">
        <v>989</v>
      </c>
      <c r="F91" s="62">
        <v>200</v>
      </c>
      <c r="G91" s="62">
        <v>3802</v>
      </c>
      <c r="H91" s="62">
        <v>1694</v>
      </c>
      <c r="I91" s="62">
        <v>2108</v>
      </c>
    </row>
    <row r="92" spans="1:9" x14ac:dyDescent="0.35">
      <c r="A92" s="62" t="s">
        <v>996</v>
      </c>
      <c r="B92" s="62" t="s">
        <v>987</v>
      </c>
      <c r="C92" s="62" t="s">
        <v>992</v>
      </c>
      <c r="D92" s="62">
        <v>42856</v>
      </c>
      <c r="E92" s="62" t="s">
        <v>1017</v>
      </c>
      <c r="F92" s="62">
        <v>800</v>
      </c>
      <c r="G92" s="62">
        <v>19520</v>
      </c>
      <c r="H92" s="62">
        <v>7872</v>
      </c>
      <c r="I92" s="62">
        <v>11648</v>
      </c>
    </row>
    <row r="93" spans="1:9" x14ac:dyDescent="0.35">
      <c r="A93" s="62" t="s">
        <v>1013</v>
      </c>
      <c r="B93" s="62" t="s">
        <v>367</v>
      </c>
      <c r="C93" s="62" t="s">
        <v>988</v>
      </c>
      <c r="D93" s="62">
        <v>42858</v>
      </c>
      <c r="E93" s="62" t="s">
        <v>1014</v>
      </c>
      <c r="F93" s="62">
        <v>800</v>
      </c>
      <c r="G93" s="62">
        <v>19288</v>
      </c>
      <c r="H93" s="62">
        <v>8176</v>
      </c>
      <c r="I93" s="62">
        <v>11112</v>
      </c>
    </row>
    <row r="94" spans="1:9" x14ac:dyDescent="0.35">
      <c r="A94" s="62" t="s">
        <v>986</v>
      </c>
      <c r="B94" s="62" t="s">
        <v>367</v>
      </c>
      <c r="C94" s="62" t="s">
        <v>999</v>
      </c>
      <c r="D94" s="62">
        <v>42860</v>
      </c>
      <c r="E94" s="62" t="s">
        <v>1003</v>
      </c>
      <c r="F94" s="62">
        <v>800</v>
      </c>
      <c r="G94" s="62">
        <v>15592</v>
      </c>
      <c r="H94" s="62">
        <v>6776</v>
      </c>
      <c r="I94" s="62">
        <v>8816</v>
      </c>
    </row>
    <row r="95" spans="1:9" x14ac:dyDescent="0.35">
      <c r="A95" s="62" t="s">
        <v>1013</v>
      </c>
      <c r="B95" s="62" t="s">
        <v>367</v>
      </c>
      <c r="C95" s="62" t="s">
        <v>988</v>
      </c>
      <c r="D95" s="62">
        <v>42860</v>
      </c>
      <c r="E95" s="62" t="s">
        <v>1014</v>
      </c>
      <c r="F95" s="62">
        <v>300</v>
      </c>
      <c r="G95" s="62">
        <v>6867</v>
      </c>
      <c r="H95" s="62">
        <v>3066</v>
      </c>
      <c r="I95" s="62">
        <v>3801</v>
      </c>
    </row>
    <row r="96" spans="1:9" x14ac:dyDescent="0.35">
      <c r="A96" s="62" t="s">
        <v>986</v>
      </c>
      <c r="B96" s="62" t="s">
        <v>367</v>
      </c>
      <c r="C96" s="62" t="s">
        <v>999</v>
      </c>
      <c r="D96" s="62">
        <v>42862</v>
      </c>
      <c r="E96" s="62" t="s">
        <v>1003</v>
      </c>
      <c r="F96" s="62">
        <v>600</v>
      </c>
      <c r="G96" s="62">
        <v>12318</v>
      </c>
      <c r="H96" s="62">
        <v>5082</v>
      </c>
      <c r="I96" s="62">
        <v>7236</v>
      </c>
    </row>
    <row r="97" spans="1:9" x14ac:dyDescent="0.35">
      <c r="A97" s="62" t="s">
        <v>1013</v>
      </c>
      <c r="B97" s="62" t="s">
        <v>367</v>
      </c>
      <c r="C97" s="62" t="s">
        <v>992</v>
      </c>
      <c r="D97" s="62">
        <v>42862</v>
      </c>
      <c r="E97" s="62" t="s">
        <v>1014</v>
      </c>
      <c r="F97" s="62">
        <v>400</v>
      </c>
      <c r="G97" s="62">
        <v>8052</v>
      </c>
      <c r="H97" s="62">
        <v>3936</v>
      </c>
      <c r="I97" s="62">
        <v>4116</v>
      </c>
    </row>
    <row r="98" spans="1:9" x14ac:dyDescent="0.35">
      <c r="A98" s="62" t="s">
        <v>996</v>
      </c>
      <c r="B98" s="62" t="s">
        <v>367</v>
      </c>
      <c r="C98" s="62" t="s">
        <v>992</v>
      </c>
      <c r="D98" s="62">
        <v>42863</v>
      </c>
      <c r="E98" s="62" t="s">
        <v>1001</v>
      </c>
      <c r="F98" s="62">
        <v>800</v>
      </c>
      <c r="G98" s="62">
        <v>17544</v>
      </c>
      <c r="H98" s="62">
        <v>7872</v>
      </c>
      <c r="I98" s="62">
        <v>9672</v>
      </c>
    </row>
    <row r="99" spans="1:9" x14ac:dyDescent="0.35">
      <c r="A99" s="62" t="s">
        <v>986</v>
      </c>
      <c r="B99" s="62" t="s">
        <v>991</v>
      </c>
      <c r="C99" s="62" t="s">
        <v>992</v>
      </c>
      <c r="D99" s="62">
        <v>42864</v>
      </c>
      <c r="E99" s="62" t="s">
        <v>1002</v>
      </c>
      <c r="F99" s="62">
        <v>700</v>
      </c>
      <c r="G99" s="62">
        <v>16765</v>
      </c>
      <c r="H99" s="62">
        <v>6888</v>
      </c>
      <c r="I99" s="62">
        <v>9877</v>
      </c>
    </row>
    <row r="100" spans="1:9" x14ac:dyDescent="0.35">
      <c r="A100" s="62" t="s">
        <v>1009</v>
      </c>
      <c r="B100" s="62" t="s">
        <v>367</v>
      </c>
      <c r="C100" s="62" t="s">
        <v>999</v>
      </c>
      <c r="D100" s="62">
        <v>42866</v>
      </c>
      <c r="E100" s="62" t="s">
        <v>1010</v>
      </c>
      <c r="F100" s="62">
        <v>500</v>
      </c>
      <c r="G100" s="62">
        <v>8785</v>
      </c>
      <c r="H100" s="62">
        <v>4235</v>
      </c>
      <c r="I100" s="62">
        <v>4550</v>
      </c>
    </row>
    <row r="101" spans="1:9" x14ac:dyDescent="0.35">
      <c r="A101" s="62" t="s">
        <v>996</v>
      </c>
      <c r="B101" s="62" t="s">
        <v>367</v>
      </c>
      <c r="C101" s="62" t="s">
        <v>992</v>
      </c>
      <c r="D101" s="62">
        <v>42867</v>
      </c>
      <c r="E101" s="62" t="s">
        <v>1001</v>
      </c>
      <c r="F101" s="62">
        <v>700</v>
      </c>
      <c r="G101" s="62">
        <v>16772</v>
      </c>
      <c r="H101" s="62">
        <v>6888</v>
      </c>
      <c r="I101" s="62">
        <v>9884</v>
      </c>
    </row>
    <row r="102" spans="1:9" x14ac:dyDescent="0.35">
      <c r="A102" s="62" t="s">
        <v>986</v>
      </c>
      <c r="B102" s="62" t="s">
        <v>991</v>
      </c>
      <c r="C102" s="62" t="s">
        <v>999</v>
      </c>
      <c r="D102" s="62">
        <v>42868</v>
      </c>
      <c r="E102" s="62" t="s">
        <v>1007</v>
      </c>
      <c r="F102" s="62">
        <v>500</v>
      </c>
      <c r="G102" s="62">
        <v>9380</v>
      </c>
      <c r="H102" s="62">
        <v>4235</v>
      </c>
      <c r="I102" s="62">
        <v>5145</v>
      </c>
    </row>
    <row r="103" spans="1:9" x14ac:dyDescent="0.35">
      <c r="A103" s="62" t="s">
        <v>996</v>
      </c>
      <c r="B103" s="62" t="s">
        <v>367</v>
      </c>
      <c r="C103" s="62" t="s">
        <v>988</v>
      </c>
      <c r="D103" s="62">
        <v>42868</v>
      </c>
      <c r="E103" s="62" t="s">
        <v>1001</v>
      </c>
      <c r="F103" s="62">
        <v>500</v>
      </c>
      <c r="G103" s="62">
        <v>12625</v>
      </c>
      <c r="H103" s="62">
        <v>5110</v>
      </c>
      <c r="I103" s="62">
        <v>7515</v>
      </c>
    </row>
    <row r="104" spans="1:9" x14ac:dyDescent="0.35">
      <c r="A104" s="62" t="s">
        <v>986</v>
      </c>
      <c r="B104" s="62" t="s">
        <v>987</v>
      </c>
      <c r="C104" s="62" t="s">
        <v>999</v>
      </c>
      <c r="D104" s="62">
        <v>42869</v>
      </c>
      <c r="E104" s="62" t="s">
        <v>1008</v>
      </c>
      <c r="F104" s="62">
        <v>500</v>
      </c>
      <c r="G104" s="62">
        <v>9635</v>
      </c>
      <c r="H104" s="62">
        <v>4235</v>
      </c>
      <c r="I104" s="62">
        <v>5400</v>
      </c>
    </row>
    <row r="105" spans="1:9" x14ac:dyDescent="0.35">
      <c r="A105" s="62" t="s">
        <v>1013</v>
      </c>
      <c r="B105" s="62" t="s">
        <v>367</v>
      </c>
      <c r="C105" s="62" t="s">
        <v>992</v>
      </c>
      <c r="D105" s="62">
        <v>42871</v>
      </c>
      <c r="E105" s="62" t="s">
        <v>1014</v>
      </c>
      <c r="F105" s="62">
        <v>300</v>
      </c>
      <c r="G105" s="62">
        <v>6156</v>
      </c>
      <c r="H105" s="62">
        <v>2952</v>
      </c>
      <c r="I105" s="62">
        <v>3204</v>
      </c>
    </row>
    <row r="106" spans="1:9" x14ac:dyDescent="0.35">
      <c r="A106" s="62" t="s">
        <v>986</v>
      </c>
      <c r="B106" s="62" t="s">
        <v>987</v>
      </c>
      <c r="C106" s="62" t="s">
        <v>992</v>
      </c>
      <c r="D106" s="62">
        <v>42874</v>
      </c>
      <c r="E106" s="62" t="s">
        <v>1012</v>
      </c>
      <c r="F106" s="62">
        <v>900</v>
      </c>
      <c r="G106" s="62">
        <v>17757</v>
      </c>
      <c r="H106" s="62">
        <v>8856</v>
      </c>
      <c r="I106" s="62">
        <v>8901</v>
      </c>
    </row>
    <row r="107" spans="1:9" x14ac:dyDescent="0.35">
      <c r="A107" s="62" t="s">
        <v>996</v>
      </c>
      <c r="B107" s="62" t="s">
        <v>368</v>
      </c>
      <c r="C107" s="62" t="s">
        <v>988</v>
      </c>
      <c r="D107" s="62">
        <v>42875</v>
      </c>
      <c r="E107" s="62" t="s">
        <v>1018</v>
      </c>
      <c r="F107" s="62">
        <v>200</v>
      </c>
      <c r="G107" s="62">
        <v>4846</v>
      </c>
      <c r="H107" s="62">
        <v>2044</v>
      </c>
      <c r="I107" s="62">
        <v>2802</v>
      </c>
    </row>
    <row r="108" spans="1:9" x14ac:dyDescent="0.35">
      <c r="A108" s="62" t="s">
        <v>986</v>
      </c>
      <c r="B108" s="62" t="s">
        <v>991</v>
      </c>
      <c r="C108" s="62" t="s">
        <v>999</v>
      </c>
      <c r="D108" s="62">
        <v>42876</v>
      </c>
      <c r="E108" s="62" t="s">
        <v>1007</v>
      </c>
      <c r="F108" s="62">
        <v>600</v>
      </c>
      <c r="G108" s="62">
        <v>11208</v>
      </c>
      <c r="H108" s="62">
        <v>5082</v>
      </c>
      <c r="I108" s="62">
        <v>6126</v>
      </c>
    </row>
    <row r="109" spans="1:9" x14ac:dyDescent="0.35">
      <c r="A109" s="62" t="s">
        <v>986</v>
      </c>
      <c r="B109" s="62" t="s">
        <v>367</v>
      </c>
      <c r="C109" s="62" t="s">
        <v>992</v>
      </c>
      <c r="D109" s="62">
        <v>42877</v>
      </c>
      <c r="E109" s="62" t="s">
        <v>1003</v>
      </c>
      <c r="F109" s="62">
        <v>500</v>
      </c>
      <c r="G109" s="62">
        <v>10195</v>
      </c>
      <c r="H109" s="62">
        <v>4920</v>
      </c>
      <c r="I109" s="62">
        <v>5275</v>
      </c>
    </row>
    <row r="110" spans="1:9" x14ac:dyDescent="0.35">
      <c r="A110" s="62" t="s">
        <v>990</v>
      </c>
      <c r="B110" s="62" t="s">
        <v>991</v>
      </c>
      <c r="C110" s="62" t="s">
        <v>999</v>
      </c>
      <c r="D110" s="62">
        <v>42878</v>
      </c>
      <c r="E110" s="62" t="s">
        <v>993</v>
      </c>
      <c r="F110" s="62">
        <v>200</v>
      </c>
      <c r="G110" s="62">
        <v>4012</v>
      </c>
      <c r="H110" s="62">
        <v>1694</v>
      </c>
      <c r="I110" s="62">
        <v>2318</v>
      </c>
    </row>
    <row r="111" spans="1:9" x14ac:dyDescent="0.35">
      <c r="A111" s="62" t="s">
        <v>990</v>
      </c>
      <c r="B111" s="62" t="s">
        <v>987</v>
      </c>
      <c r="C111" s="62" t="s">
        <v>999</v>
      </c>
      <c r="D111" s="62">
        <v>42878</v>
      </c>
      <c r="E111" s="62" t="s">
        <v>1000</v>
      </c>
      <c r="F111" s="62">
        <v>700</v>
      </c>
      <c r="G111" s="62">
        <v>12803</v>
      </c>
      <c r="H111" s="62">
        <v>5929</v>
      </c>
      <c r="I111" s="62">
        <v>6874</v>
      </c>
    </row>
    <row r="112" spans="1:9" x14ac:dyDescent="0.35">
      <c r="A112" s="62" t="s">
        <v>1009</v>
      </c>
      <c r="B112" s="62" t="s">
        <v>367</v>
      </c>
      <c r="C112" s="62" t="s">
        <v>992</v>
      </c>
      <c r="D112" s="62">
        <v>42879</v>
      </c>
      <c r="E112" s="62" t="s">
        <v>1010</v>
      </c>
      <c r="F112" s="62">
        <v>100</v>
      </c>
      <c r="G112" s="62">
        <v>2319</v>
      </c>
      <c r="H112" s="62">
        <v>984</v>
      </c>
      <c r="I112" s="62">
        <v>1335</v>
      </c>
    </row>
    <row r="113" spans="1:9" x14ac:dyDescent="0.35">
      <c r="A113" s="62" t="s">
        <v>990</v>
      </c>
      <c r="B113" s="62" t="s">
        <v>987</v>
      </c>
      <c r="C113" s="62" t="s">
        <v>999</v>
      </c>
      <c r="D113" s="62">
        <v>42879</v>
      </c>
      <c r="E113" s="62" t="s">
        <v>1000</v>
      </c>
      <c r="F113" s="62">
        <v>600</v>
      </c>
      <c r="G113" s="62">
        <v>11700</v>
      </c>
      <c r="H113" s="62">
        <v>5082</v>
      </c>
      <c r="I113" s="62">
        <v>6618</v>
      </c>
    </row>
    <row r="114" spans="1:9" x14ac:dyDescent="0.35">
      <c r="A114" s="62" t="s">
        <v>1009</v>
      </c>
      <c r="B114" s="62" t="s">
        <v>367</v>
      </c>
      <c r="C114" s="62" t="s">
        <v>992</v>
      </c>
      <c r="D114" s="62">
        <v>42881</v>
      </c>
      <c r="E114" s="62" t="s">
        <v>1010</v>
      </c>
      <c r="F114" s="62">
        <v>600</v>
      </c>
      <c r="G114" s="62">
        <v>12048</v>
      </c>
      <c r="H114" s="62">
        <v>5904</v>
      </c>
      <c r="I114" s="62">
        <v>6144</v>
      </c>
    </row>
    <row r="115" spans="1:9" x14ac:dyDescent="0.35">
      <c r="A115" s="62" t="s">
        <v>986</v>
      </c>
      <c r="B115" s="62" t="s">
        <v>991</v>
      </c>
      <c r="C115" s="62" t="s">
        <v>988</v>
      </c>
      <c r="D115" s="62">
        <v>42883</v>
      </c>
      <c r="E115" s="62" t="s">
        <v>1002</v>
      </c>
      <c r="F115" s="62">
        <v>700</v>
      </c>
      <c r="G115" s="62">
        <v>14469</v>
      </c>
      <c r="H115" s="62">
        <v>7154</v>
      </c>
      <c r="I115" s="62">
        <v>7315</v>
      </c>
    </row>
    <row r="116" spans="1:9" x14ac:dyDescent="0.35">
      <c r="A116" s="62" t="s">
        <v>1009</v>
      </c>
      <c r="B116" s="62" t="s">
        <v>367</v>
      </c>
      <c r="C116" s="62" t="s">
        <v>999</v>
      </c>
      <c r="D116" s="62">
        <v>42884</v>
      </c>
      <c r="E116" s="62" t="s">
        <v>1010</v>
      </c>
      <c r="F116" s="62">
        <v>900</v>
      </c>
      <c r="G116" s="62">
        <v>17964</v>
      </c>
      <c r="H116" s="62">
        <v>7623</v>
      </c>
      <c r="I116" s="62">
        <v>10341</v>
      </c>
    </row>
    <row r="117" spans="1:9" x14ac:dyDescent="0.35">
      <c r="A117" s="62" t="s">
        <v>986</v>
      </c>
      <c r="B117" s="62" t="s">
        <v>367</v>
      </c>
      <c r="C117" s="62" t="s">
        <v>999</v>
      </c>
      <c r="D117" s="62">
        <v>42885</v>
      </c>
      <c r="E117" s="62" t="s">
        <v>1003</v>
      </c>
      <c r="F117" s="62">
        <v>700</v>
      </c>
      <c r="G117" s="62">
        <v>13412</v>
      </c>
      <c r="H117" s="62">
        <v>5929</v>
      </c>
      <c r="I117" s="62">
        <v>7483</v>
      </c>
    </row>
    <row r="118" spans="1:9" x14ac:dyDescent="0.35">
      <c r="A118" s="62" t="s">
        <v>990</v>
      </c>
      <c r="B118" s="62" t="s">
        <v>987</v>
      </c>
      <c r="C118" s="62" t="s">
        <v>988</v>
      </c>
      <c r="D118" s="62">
        <v>42885</v>
      </c>
      <c r="E118" s="62" t="s">
        <v>1000</v>
      </c>
      <c r="F118" s="62">
        <v>300</v>
      </c>
      <c r="G118" s="62">
        <v>6660</v>
      </c>
      <c r="H118" s="62">
        <v>3066</v>
      </c>
      <c r="I118" s="62">
        <v>3594</v>
      </c>
    </row>
    <row r="119" spans="1:9" x14ac:dyDescent="0.35">
      <c r="A119" s="62" t="s">
        <v>986</v>
      </c>
      <c r="B119" s="62" t="s">
        <v>991</v>
      </c>
      <c r="C119" s="62" t="s">
        <v>988</v>
      </c>
      <c r="D119" s="62">
        <v>42886</v>
      </c>
      <c r="E119" s="62" t="s">
        <v>1007</v>
      </c>
      <c r="F119" s="62">
        <v>900</v>
      </c>
      <c r="G119" s="62">
        <v>18918</v>
      </c>
      <c r="H119" s="62">
        <v>9198</v>
      </c>
      <c r="I119" s="62">
        <v>9720</v>
      </c>
    </row>
    <row r="120" spans="1:9" x14ac:dyDescent="0.35">
      <c r="A120" s="62" t="s">
        <v>990</v>
      </c>
      <c r="B120" s="62" t="s">
        <v>987</v>
      </c>
      <c r="C120" s="62" t="s">
        <v>999</v>
      </c>
      <c r="D120" s="62">
        <v>42887</v>
      </c>
      <c r="E120" s="62" t="s">
        <v>1000</v>
      </c>
      <c r="F120" s="62">
        <v>700</v>
      </c>
      <c r="G120" s="62">
        <v>13986</v>
      </c>
      <c r="H120" s="62">
        <v>5929</v>
      </c>
      <c r="I120" s="62">
        <v>8057</v>
      </c>
    </row>
    <row r="121" spans="1:9" x14ac:dyDescent="0.35">
      <c r="A121" s="62" t="s">
        <v>986</v>
      </c>
      <c r="B121" s="62" t="s">
        <v>991</v>
      </c>
      <c r="C121" s="62" t="s">
        <v>992</v>
      </c>
      <c r="D121" s="62">
        <v>42889</v>
      </c>
      <c r="E121" s="62" t="s">
        <v>1002</v>
      </c>
      <c r="F121" s="62">
        <v>1000</v>
      </c>
      <c r="G121" s="62">
        <v>20480</v>
      </c>
      <c r="H121" s="62">
        <v>9840</v>
      </c>
      <c r="I121" s="62">
        <v>10640</v>
      </c>
    </row>
    <row r="122" spans="1:9" x14ac:dyDescent="0.35">
      <c r="A122" s="62" t="s">
        <v>996</v>
      </c>
      <c r="B122" s="62" t="s">
        <v>367</v>
      </c>
      <c r="C122" s="62" t="s">
        <v>988</v>
      </c>
      <c r="D122" s="62">
        <v>42892</v>
      </c>
      <c r="E122" s="62" t="s">
        <v>1001</v>
      </c>
      <c r="F122" s="62">
        <v>200</v>
      </c>
      <c r="G122" s="62">
        <v>4264</v>
      </c>
      <c r="H122" s="62">
        <v>2044</v>
      </c>
      <c r="I122" s="62">
        <v>2220</v>
      </c>
    </row>
    <row r="123" spans="1:9" x14ac:dyDescent="0.35">
      <c r="A123" s="62" t="s">
        <v>1009</v>
      </c>
      <c r="B123" s="62" t="s">
        <v>987</v>
      </c>
      <c r="C123" s="62" t="s">
        <v>992</v>
      </c>
      <c r="D123" s="62">
        <v>42893</v>
      </c>
      <c r="E123" s="62" t="s">
        <v>1019</v>
      </c>
      <c r="F123" s="62">
        <v>200</v>
      </c>
      <c r="G123" s="62">
        <v>4282</v>
      </c>
      <c r="H123" s="62">
        <v>1968</v>
      </c>
      <c r="I123" s="62">
        <v>2314</v>
      </c>
    </row>
    <row r="124" spans="1:9" x14ac:dyDescent="0.35">
      <c r="A124" s="62" t="s">
        <v>986</v>
      </c>
      <c r="B124" s="62" t="s">
        <v>991</v>
      </c>
      <c r="C124" s="62" t="s">
        <v>988</v>
      </c>
      <c r="D124" s="62">
        <v>42894</v>
      </c>
      <c r="E124" s="62" t="s">
        <v>1002</v>
      </c>
      <c r="F124" s="62">
        <v>500</v>
      </c>
      <c r="G124" s="62">
        <v>12135</v>
      </c>
      <c r="H124" s="62">
        <v>5110</v>
      </c>
      <c r="I124" s="62">
        <v>7025</v>
      </c>
    </row>
    <row r="125" spans="1:9" x14ac:dyDescent="0.35">
      <c r="A125" s="62" t="s">
        <v>986</v>
      </c>
      <c r="B125" s="62" t="s">
        <v>991</v>
      </c>
      <c r="C125" s="62" t="s">
        <v>992</v>
      </c>
      <c r="D125" s="62">
        <v>42896</v>
      </c>
      <c r="E125" s="62" t="s">
        <v>1002</v>
      </c>
      <c r="F125" s="62">
        <v>200</v>
      </c>
      <c r="G125" s="62">
        <v>4286</v>
      </c>
      <c r="H125" s="62">
        <v>1968</v>
      </c>
      <c r="I125" s="62">
        <v>2318</v>
      </c>
    </row>
    <row r="126" spans="1:9" x14ac:dyDescent="0.35">
      <c r="A126" s="62" t="s">
        <v>990</v>
      </c>
      <c r="B126" s="62" t="s">
        <v>991</v>
      </c>
      <c r="C126" s="62" t="s">
        <v>988</v>
      </c>
      <c r="D126" s="62">
        <v>42898</v>
      </c>
      <c r="E126" s="62" t="s">
        <v>993</v>
      </c>
      <c r="F126" s="62">
        <v>500</v>
      </c>
      <c r="G126" s="62">
        <v>10650</v>
      </c>
      <c r="H126" s="62">
        <v>5110</v>
      </c>
      <c r="I126" s="62">
        <v>5540</v>
      </c>
    </row>
    <row r="127" spans="1:9" x14ac:dyDescent="0.35">
      <c r="A127" s="62" t="s">
        <v>990</v>
      </c>
      <c r="B127" s="62" t="s">
        <v>991</v>
      </c>
      <c r="C127" s="62" t="s">
        <v>999</v>
      </c>
      <c r="D127" s="62">
        <v>42899</v>
      </c>
      <c r="E127" s="62" t="s">
        <v>993</v>
      </c>
      <c r="F127" s="62">
        <v>1000</v>
      </c>
      <c r="G127" s="62">
        <v>19630</v>
      </c>
      <c r="H127" s="62">
        <v>8470</v>
      </c>
      <c r="I127" s="62">
        <v>11160</v>
      </c>
    </row>
    <row r="128" spans="1:9" x14ac:dyDescent="0.35">
      <c r="A128" s="62" t="s">
        <v>986</v>
      </c>
      <c r="B128" s="62" t="s">
        <v>991</v>
      </c>
      <c r="C128" s="62" t="s">
        <v>999</v>
      </c>
      <c r="D128" s="62">
        <v>42900</v>
      </c>
      <c r="E128" s="62" t="s">
        <v>1007</v>
      </c>
      <c r="F128" s="62">
        <v>700</v>
      </c>
      <c r="G128" s="62">
        <v>12838</v>
      </c>
      <c r="H128" s="62">
        <v>5929</v>
      </c>
      <c r="I128" s="62">
        <v>6909</v>
      </c>
    </row>
    <row r="129" spans="1:9" x14ac:dyDescent="0.35">
      <c r="A129" s="62" t="s">
        <v>986</v>
      </c>
      <c r="B129" s="62" t="s">
        <v>987</v>
      </c>
      <c r="C129" s="62" t="s">
        <v>999</v>
      </c>
      <c r="D129" s="62">
        <v>42901</v>
      </c>
      <c r="E129" s="62" t="s">
        <v>989</v>
      </c>
      <c r="F129" s="62">
        <v>200</v>
      </c>
      <c r="G129" s="62">
        <v>3856</v>
      </c>
      <c r="H129" s="62">
        <v>1694</v>
      </c>
      <c r="I129" s="62">
        <v>2162</v>
      </c>
    </row>
    <row r="130" spans="1:9" x14ac:dyDescent="0.35">
      <c r="A130" s="62" t="s">
        <v>990</v>
      </c>
      <c r="B130" s="62" t="s">
        <v>991</v>
      </c>
      <c r="C130" s="62" t="s">
        <v>992</v>
      </c>
      <c r="D130" s="62">
        <v>42905</v>
      </c>
      <c r="E130" s="62" t="s">
        <v>1006</v>
      </c>
      <c r="F130" s="62">
        <v>1000</v>
      </c>
      <c r="G130" s="62">
        <v>22140</v>
      </c>
      <c r="H130" s="62">
        <v>9840</v>
      </c>
      <c r="I130" s="62">
        <v>12300</v>
      </c>
    </row>
    <row r="131" spans="1:9" x14ac:dyDescent="0.35">
      <c r="A131" s="62" t="s">
        <v>986</v>
      </c>
      <c r="B131" s="62" t="s">
        <v>991</v>
      </c>
      <c r="C131" s="62" t="s">
        <v>999</v>
      </c>
      <c r="D131" s="62">
        <v>42909</v>
      </c>
      <c r="E131" s="62" t="s">
        <v>1002</v>
      </c>
      <c r="F131" s="62">
        <v>500</v>
      </c>
      <c r="G131" s="62">
        <v>10330</v>
      </c>
      <c r="H131" s="62">
        <v>4235</v>
      </c>
      <c r="I131" s="62">
        <v>6095</v>
      </c>
    </row>
    <row r="132" spans="1:9" x14ac:dyDescent="0.35">
      <c r="A132" s="62" t="s">
        <v>1009</v>
      </c>
      <c r="B132" s="62" t="s">
        <v>367</v>
      </c>
      <c r="C132" s="62" t="s">
        <v>999</v>
      </c>
      <c r="D132" s="62">
        <v>42910</v>
      </c>
      <c r="E132" s="62" t="s">
        <v>1010</v>
      </c>
      <c r="F132" s="62">
        <v>100</v>
      </c>
      <c r="G132" s="62">
        <v>1882</v>
      </c>
      <c r="H132" s="62">
        <v>847</v>
      </c>
      <c r="I132" s="62">
        <v>1035</v>
      </c>
    </row>
    <row r="133" spans="1:9" x14ac:dyDescent="0.35">
      <c r="A133" s="62" t="s">
        <v>986</v>
      </c>
      <c r="B133" s="62" t="s">
        <v>987</v>
      </c>
      <c r="C133" s="62" t="s">
        <v>992</v>
      </c>
      <c r="D133" s="62">
        <v>42911</v>
      </c>
      <c r="E133" s="62" t="s">
        <v>989</v>
      </c>
      <c r="F133" s="62">
        <v>100</v>
      </c>
      <c r="G133" s="62">
        <v>2221</v>
      </c>
      <c r="H133" s="62">
        <v>984</v>
      </c>
      <c r="I133" s="62">
        <v>1237</v>
      </c>
    </row>
    <row r="134" spans="1:9" x14ac:dyDescent="0.35">
      <c r="A134" s="62" t="s">
        <v>1009</v>
      </c>
      <c r="B134" s="62" t="s">
        <v>367</v>
      </c>
      <c r="C134" s="62" t="s">
        <v>999</v>
      </c>
      <c r="D134" s="62">
        <v>42912</v>
      </c>
      <c r="E134" s="62" t="s">
        <v>1010</v>
      </c>
      <c r="F134" s="62">
        <v>700</v>
      </c>
      <c r="G134" s="62">
        <v>13734</v>
      </c>
      <c r="H134" s="62">
        <v>5929</v>
      </c>
      <c r="I134" s="62">
        <v>7805</v>
      </c>
    </row>
    <row r="135" spans="1:9" x14ac:dyDescent="0.35">
      <c r="A135" s="62" t="s">
        <v>1013</v>
      </c>
      <c r="B135" s="62" t="s">
        <v>367</v>
      </c>
      <c r="C135" s="62" t="s">
        <v>992</v>
      </c>
      <c r="D135" s="62">
        <v>42912</v>
      </c>
      <c r="E135" s="62" t="s">
        <v>1014</v>
      </c>
      <c r="F135" s="62">
        <v>800</v>
      </c>
      <c r="G135" s="62">
        <v>15856</v>
      </c>
      <c r="H135" s="62">
        <v>7872</v>
      </c>
      <c r="I135" s="62">
        <v>7984</v>
      </c>
    </row>
    <row r="136" spans="1:9" x14ac:dyDescent="0.35">
      <c r="A136" s="62" t="s">
        <v>996</v>
      </c>
      <c r="B136" s="62" t="s">
        <v>368</v>
      </c>
      <c r="C136" s="62" t="s">
        <v>992</v>
      </c>
      <c r="D136" s="62">
        <v>42913</v>
      </c>
      <c r="E136" s="62" t="s">
        <v>998</v>
      </c>
      <c r="F136" s="62">
        <v>200</v>
      </c>
      <c r="G136" s="62">
        <v>4754</v>
      </c>
      <c r="H136" s="62">
        <v>1968</v>
      </c>
      <c r="I136" s="62">
        <v>2786</v>
      </c>
    </row>
    <row r="137" spans="1:9" x14ac:dyDescent="0.35">
      <c r="A137" s="62" t="s">
        <v>1009</v>
      </c>
      <c r="B137" s="62" t="s">
        <v>367</v>
      </c>
      <c r="C137" s="62" t="s">
        <v>992</v>
      </c>
      <c r="D137" s="62">
        <v>42916</v>
      </c>
      <c r="E137" s="62" t="s">
        <v>1010</v>
      </c>
      <c r="F137" s="62">
        <v>100</v>
      </c>
      <c r="G137" s="62">
        <v>2231</v>
      </c>
      <c r="H137" s="62">
        <v>984</v>
      </c>
      <c r="I137" s="62">
        <v>1247</v>
      </c>
    </row>
    <row r="138" spans="1:9" x14ac:dyDescent="0.35">
      <c r="A138" s="62" t="s">
        <v>986</v>
      </c>
      <c r="B138" s="62" t="s">
        <v>991</v>
      </c>
      <c r="C138" s="62" t="s">
        <v>988</v>
      </c>
      <c r="D138" s="62">
        <v>42918</v>
      </c>
      <c r="E138" s="62" t="s">
        <v>1007</v>
      </c>
      <c r="F138" s="62">
        <v>900</v>
      </c>
      <c r="G138" s="62">
        <v>21960</v>
      </c>
      <c r="H138" s="62">
        <v>9198</v>
      </c>
      <c r="I138" s="62">
        <v>12762</v>
      </c>
    </row>
    <row r="139" spans="1:9" x14ac:dyDescent="0.35">
      <c r="A139" s="62" t="s">
        <v>990</v>
      </c>
      <c r="B139" s="62" t="s">
        <v>987</v>
      </c>
      <c r="C139" s="62" t="s">
        <v>988</v>
      </c>
      <c r="D139" s="62">
        <v>42919</v>
      </c>
      <c r="E139" s="62" t="s">
        <v>1020</v>
      </c>
      <c r="F139" s="62">
        <v>300</v>
      </c>
      <c r="G139" s="62">
        <v>7167</v>
      </c>
      <c r="H139" s="62">
        <v>3066</v>
      </c>
      <c r="I139" s="62">
        <v>4101</v>
      </c>
    </row>
    <row r="140" spans="1:9" x14ac:dyDescent="0.35">
      <c r="A140" s="62" t="s">
        <v>996</v>
      </c>
      <c r="B140" s="62" t="s">
        <v>367</v>
      </c>
      <c r="C140" s="62" t="s">
        <v>988</v>
      </c>
      <c r="D140" s="62">
        <v>42919</v>
      </c>
      <c r="E140" s="62" t="s">
        <v>1001</v>
      </c>
      <c r="F140" s="62">
        <v>900</v>
      </c>
      <c r="G140" s="62">
        <v>22716</v>
      </c>
      <c r="H140" s="62">
        <v>9198</v>
      </c>
      <c r="I140" s="62">
        <v>13518</v>
      </c>
    </row>
    <row r="141" spans="1:9" x14ac:dyDescent="0.35">
      <c r="A141" s="62" t="s">
        <v>986</v>
      </c>
      <c r="B141" s="62" t="s">
        <v>367</v>
      </c>
      <c r="C141" s="62" t="s">
        <v>988</v>
      </c>
      <c r="D141" s="62">
        <v>42920</v>
      </c>
      <c r="E141" s="62" t="s">
        <v>1003</v>
      </c>
      <c r="F141" s="62">
        <v>900</v>
      </c>
      <c r="G141" s="62">
        <v>19062</v>
      </c>
      <c r="H141" s="62">
        <v>9198</v>
      </c>
      <c r="I141" s="62">
        <v>9864</v>
      </c>
    </row>
    <row r="142" spans="1:9" x14ac:dyDescent="0.35">
      <c r="A142" s="62" t="s">
        <v>990</v>
      </c>
      <c r="B142" s="62" t="s">
        <v>987</v>
      </c>
      <c r="C142" s="62" t="s">
        <v>988</v>
      </c>
      <c r="D142" s="62">
        <v>42921</v>
      </c>
      <c r="E142" s="62" t="s">
        <v>1000</v>
      </c>
      <c r="F142" s="62">
        <v>300</v>
      </c>
      <c r="G142" s="62">
        <v>7593</v>
      </c>
      <c r="H142" s="62">
        <v>3066</v>
      </c>
      <c r="I142" s="62">
        <v>4527</v>
      </c>
    </row>
    <row r="143" spans="1:9" x14ac:dyDescent="0.35">
      <c r="A143" s="62" t="s">
        <v>1009</v>
      </c>
      <c r="B143" s="62" t="s">
        <v>367</v>
      </c>
      <c r="C143" s="62" t="s">
        <v>992</v>
      </c>
      <c r="D143" s="62">
        <v>42924</v>
      </c>
      <c r="E143" s="62" t="s">
        <v>1010</v>
      </c>
      <c r="F143" s="62">
        <v>900</v>
      </c>
      <c r="G143" s="62">
        <v>21168</v>
      </c>
      <c r="H143" s="62">
        <v>8856</v>
      </c>
      <c r="I143" s="62">
        <v>12312</v>
      </c>
    </row>
    <row r="144" spans="1:9" x14ac:dyDescent="0.35">
      <c r="A144" s="62" t="s">
        <v>986</v>
      </c>
      <c r="B144" s="62" t="s">
        <v>987</v>
      </c>
      <c r="C144" s="62" t="s">
        <v>988</v>
      </c>
      <c r="D144" s="62">
        <v>42926</v>
      </c>
      <c r="E144" s="62" t="s">
        <v>1008</v>
      </c>
      <c r="F144" s="62">
        <v>1000</v>
      </c>
      <c r="G144" s="62">
        <v>24130</v>
      </c>
      <c r="H144" s="62">
        <v>10220</v>
      </c>
      <c r="I144" s="62">
        <v>13910</v>
      </c>
    </row>
    <row r="145" spans="1:9" x14ac:dyDescent="0.35">
      <c r="A145" s="62" t="s">
        <v>1009</v>
      </c>
      <c r="B145" s="62" t="s">
        <v>987</v>
      </c>
      <c r="C145" s="62" t="s">
        <v>988</v>
      </c>
      <c r="D145" s="62">
        <v>42927</v>
      </c>
      <c r="E145" s="62" t="s">
        <v>1019</v>
      </c>
      <c r="F145" s="62">
        <v>400</v>
      </c>
      <c r="G145" s="62">
        <v>8876</v>
      </c>
      <c r="H145" s="62">
        <v>4088</v>
      </c>
      <c r="I145" s="62">
        <v>4788</v>
      </c>
    </row>
    <row r="146" spans="1:9" x14ac:dyDescent="0.35">
      <c r="A146" s="62" t="s">
        <v>986</v>
      </c>
      <c r="B146" s="62" t="s">
        <v>991</v>
      </c>
      <c r="C146" s="62" t="s">
        <v>992</v>
      </c>
      <c r="D146" s="62">
        <v>42930</v>
      </c>
      <c r="E146" s="62" t="s">
        <v>1007</v>
      </c>
      <c r="F146" s="62">
        <v>900</v>
      </c>
      <c r="G146" s="62">
        <v>21555</v>
      </c>
      <c r="H146" s="62">
        <v>8856</v>
      </c>
      <c r="I146" s="62">
        <v>12699</v>
      </c>
    </row>
    <row r="147" spans="1:9" x14ac:dyDescent="0.35">
      <c r="A147" s="62" t="s">
        <v>986</v>
      </c>
      <c r="B147" s="62" t="s">
        <v>991</v>
      </c>
      <c r="C147" s="62" t="s">
        <v>999</v>
      </c>
      <c r="D147" s="62">
        <v>42931</v>
      </c>
      <c r="E147" s="62" t="s">
        <v>1002</v>
      </c>
      <c r="F147" s="62">
        <v>300</v>
      </c>
      <c r="G147" s="62">
        <v>5967</v>
      </c>
      <c r="H147" s="62">
        <v>2541</v>
      </c>
      <c r="I147" s="62">
        <v>3426</v>
      </c>
    </row>
    <row r="148" spans="1:9" x14ac:dyDescent="0.35">
      <c r="A148" s="62" t="s">
        <v>986</v>
      </c>
      <c r="B148" s="62" t="s">
        <v>987</v>
      </c>
      <c r="C148" s="62" t="s">
        <v>988</v>
      </c>
      <c r="D148" s="62">
        <v>42931</v>
      </c>
      <c r="E148" s="62" t="s">
        <v>989</v>
      </c>
      <c r="F148" s="62">
        <v>700</v>
      </c>
      <c r="G148" s="62">
        <v>15876</v>
      </c>
      <c r="H148" s="62">
        <v>7154</v>
      </c>
      <c r="I148" s="62">
        <v>8722</v>
      </c>
    </row>
    <row r="149" spans="1:9" x14ac:dyDescent="0.35">
      <c r="A149" s="62" t="s">
        <v>1013</v>
      </c>
      <c r="B149" s="62" t="s">
        <v>367</v>
      </c>
      <c r="C149" s="62" t="s">
        <v>988</v>
      </c>
      <c r="D149" s="62">
        <v>42933</v>
      </c>
      <c r="E149" s="62" t="s">
        <v>1014</v>
      </c>
      <c r="F149" s="62">
        <v>1000</v>
      </c>
      <c r="G149" s="62">
        <v>25350</v>
      </c>
      <c r="H149" s="62">
        <v>10220</v>
      </c>
      <c r="I149" s="62">
        <v>15130</v>
      </c>
    </row>
    <row r="150" spans="1:9" x14ac:dyDescent="0.35">
      <c r="A150" s="62" t="s">
        <v>986</v>
      </c>
      <c r="B150" s="62" t="s">
        <v>991</v>
      </c>
      <c r="C150" s="62" t="s">
        <v>992</v>
      </c>
      <c r="D150" s="62">
        <v>42934</v>
      </c>
      <c r="E150" s="62" t="s">
        <v>1002</v>
      </c>
      <c r="F150" s="62">
        <v>500</v>
      </c>
      <c r="G150" s="62">
        <v>11545</v>
      </c>
      <c r="H150" s="62">
        <v>4920</v>
      </c>
      <c r="I150" s="62">
        <v>6625</v>
      </c>
    </row>
    <row r="151" spans="1:9" x14ac:dyDescent="0.35">
      <c r="A151" s="62" t="s">
        <v>1013</v>
      </c>
      <c r="B151" s="62" t="s">
        <v>367</v>
      </c>
      <c r="C151" s="62" t="s">
        <v>999</v>
      </c>
      <c r="D151" s="62">
        <v>42934</v>
      </c>
      <c r="E151" s="62" t="s">
        <v>1021</v>
      </c>
      <c r="F151" s="62">
        <v>200</v>
      </c>
      <c r="G151" s="62">
        <v>4158</v>
      </c>
      <c r="H151" s="62">
        <v>1694</v>
      </c>
      <c r="I151" s="62">
        <v>2464</v>
      </c>
    </row>
    <row r="152" spans="1:9" x14ac:dyDescent="0.35">
      <c r="A152" s="62" t="s">
        <v>990</v>
      </c>
      <c r="B152" s="62" t="s">
        <v>987</v>
      </c>
      <c r="C152" s="62" t="s">
        <v>999</v>
      </c>
      <c r="D152" s="62">
        <v>42936</v>
      </c>
      <c r="E152" s="62" t="s">
        <v>1000</v>
      </c>
      <c r="F152" s="62">
        <v>600</v>
      </c>
      <c r="G152" s="62">
        <v>12684</v>
      </c>
      <c r="H152" s="62">
        <v>5082</v>
      </c>
      <c r="I152" s="62">
        <v>7602</v>
      </c>
    </row>
    <row r="153" spans="1:9" x14ac:dyDescent="0.35">
      <c r="A153" s="62" t="s">
        <v>996</v>
      </c>
      <c r="B153" s="62" t="s">
        <v>367</v>
      </c>
      <c r="C153" s="62" t="s">
        <v>999</v>
      </c>
      <c r="D153" s="62">
        <v>42938</v>
      </c>
      <c r="E153" s="62" t="s">
        <v>1001</v>
      </c>
      <c r="F153" s="62">
        <v>1000</v>
      </c>
      <c r="G153" s="62">
        <v>18660</v>
      </c>
      <c r="H153" s="62">
        <v>8470</v>
      </c>
      <c r="I153" s="62">
        <v>10190</v>
      </c>
    </row>
    <row r="154" spans="1:9" x14ac:dyDescent="0.35">
      <c r="A154" s="62" t="s">
        <v>986</v>
      </c>
      <c r="B154" s="62" t="s">
        <v>367</v>
      </c>
      <c r="C154" s="62" t="s">
        <v>992</v>
      </c>
      <c r="D154" s="62">
        <v>42939</v>
      </c>
      <c r="E154" s="62" t="s">
        <v>1003</v>
      </c>
      <c r="F154" s="62">
        <v>500</v>
      </c>
      <c r="G154" s="62">
        <v>11660</v>
      </c>
      <c r="H154" s="62">
        <v>4920</v>
      </c>
      <c r="I154" s="62">
        <v>6740</v>
      </c>
    </row>
    <row r="155" spans="1:9" x14ac:dyDescent="0.35">
      <c r="A155" s="62" t="s">
        <v>990</v>
      </c>
      <c r="B155" s="62" t="s">
        <v>987</v>
      </c>
      <c r="C155" s="62" t="s">
        <v>992</v>
      </c>
      <c r="D155" s="62">
        <v>42942</v>
      </c>
      <c r="E155" s="62" t="s">
        <v>1000</v>
      </c>
      <c r="F155" s="62">
        <v>800</v>
      </c>
      <c r="G155" s="62">
        <v>15816</v>
      </c>
      <c r="H155" s="62">
        <v>7872</v>
      </c>
      <c r="I155" s="62">
        <v>7944</v>
      </c>
    </row>
    <row r="156" spans="1:9" x14ac:dyDescent="0.35">
      <c r="A156" s="62" t="s">
        <v>990</v>
      </c>
      <c r="B156" s="62" t="s">
        <v>987</v>
      </c>
      <c r="C156" s="62" t="s">
        <v>988</v>
      </c>
      <c r="D156" s="62">
        <v>42943</v>
      </c>
      <c r="E156" s="62" t="s">
        <v>1020</v>
      </c>
      <c r="F156" s="62">
        <v>1000</v>
      </c>
      <c r="G156" s="62">
        <v>23890</v>
      </c>
      <c r="H156" s="62">
        <v>10220</v>
      </c>
      <c r="I156" s="62">
        <v>13670</v>
      </c>
    </row>
    <row r="157" spans="1:9" x14ac:dyDescent="0.35">
      <c r="A157" s="62" t="s">
        <v>990</v>
      </c>
      <c r="B157" s="62" t="s">
        <v>991</v>
      </c>
      <c r="C157" s="62" t="s">
        <v>992</v>
      </c>
      <c r="D157" s="62">
        <v>42944</v>
      </c>
      <c r="E157" s="62" t="s">
        <v>993</v>
      </c>
      <c r="F157" s="62">
        <v>600</v>
      </c>
      <c r="G157" s="62">
        <v>13866</v>
      </c>
      <c r="H157" s="62">
        <v>5904</v>
      </c>
      <c r="I157" s="62">
        <v>7962</v>
      </c>
    </row>
    <row r="158" spans="1:9" x14ac:dyDescent="0.35">
      <c r="A158" s="62" t="s">
        <v>996</v>
      </c>
      <c r="B158" s="62" t="s">
        <v>368</v>
      </c>
      <c r="C158" s="62" t="s">
        <v>999</v>
      </c>
      <c r="D158" s="62">
        <v>42945</v>
      </c>
      <c r="E158" s="62" t="s">
        <v>1018</v>
      </c>
      <c r="F158" s="62">
        <v>1000</v>
      </c>
      <c r="G158" s="62">
        <v>17840</v>
      </c>
      <c r="H158" s="62">
        <v>8470</v>
      </c>
      <c r="I158" s="62">
        <v>9370</v>
      </c>
    </row>
    <row r="159" spans="1:9" x14ac:dyDescent="0.35">
      <c r="A159" s="62" t="s">
        <v>996</v>
      </c>
      <c r="B159" s="62" t="s">
        <v>367</v>
      </c>
      <c r="C159" s="62" t="s">
        <v>999</v>
      </c>
      <c r="D159" s="62">
        <v>42945</v>
      </c>
      <c r="E159" s="62" t="s">
        <v>1001</v>
      </c>
      <c r="F159" s="62">
        <v>800</v>
      </c>
      <c r="G159" s="62">
        <v>13936</v>
      </c>
      <c r="H159" s="62">
        <v>6776</v>
      </c>
      <c r="I159" s="62">
        <v>7160</v>
      </c>
    </row>
    <row r="160" spans="1:9" x14ac:dyDescent="0.35">
      <c r="A160" s="62" t="s">
        <v>986</v>
      </c>
      <c r="B160" s="62" t="s">
        <v>991</v>
      </c>
      <c r="C160" s="62" t="s">
        <v>988</v>
      </c>
      <c r="D160" s="62">
        <v>42946</v>
      </c>
      <c r="E160" s="62" t="s">
        <v>1007</v>
      </c>
      <c r="F160" s="62">
        <v>600</v>
      </c>
      <c r="G160" s="62">
        <v>12984</v>
      </c>
      <c r="H160" s="62">
        <v>6132</v>
      </c>
      <c r="I160" s="62">
        <v>6852</v>
      </c>
    </row>
    <row r="161" spans="1:9" x14ac:dyDescent="0.35">
      <c r="A161" s="62" t="s">
        <v>986</v>
      </c>
      <c r="B161" s="62" t="s">
        <v>991</v>
      </c>
      <c r="C161" s="62" t="s">
        <v>992</v>
      </c>
      <c r="D161" s="62">
        <v>42947</v>
      </c>
      <c r="E161" s="62" t="s">
        <v>1004</v>
      </c>
      <c r="F161" s="62">
        <v>1000</v>
      </c>
      <c r="G161" s="62">
        <v>21800</v>
      </c>
      <c r="H161" s="62">
        <v>9840</v>
      </c>
      <c r="I161" s="62">
        <v>11960</v>
      </c>
    </row>
    <row r="162" spans="1:9" x14ac:dyDescent="0.35">
      <c r="A162" s="62" t="s">
        <v>996</v>
      </c>
      <c r="B162" s="62" t="s">
        <v>367</v>
      </c>
      <c r="C162" s="62" t="s">
        <v>999</v>
      </c>
      <c r="D162" s="62">
        <v>42947</v>
      </c>
      <c r="E162" s="62" t="s">
        <v>1001</v>
      </c>
      <c r="F162" s="62">
        <v>300</v>
      </c>
      <c r="G162" s="62">
        <v>5508</v>
      </c>
      <c r="H162" s="62">
        <v>2541</v>
      </c>
      <c r="I162" s="62">
        <v>2967</v>
      </c>
    </row>
    <row r="163" spans="1:9" x14ac:dyDescent="0.35">
      <c r="A163" s="62" t="s">
        <v>1009</v>
      </c>
      <c r="B163" s="62" t="s">
        <v>367</v>
      </c>
      <c r="C163" s="62" t="s">
        <v>988</v>
      </c>
      <c r="D163" s="62">
        <v>42950</v>
      </c>
      <c r="E163" s="62" t="s">
        <v>1010</v>
      </c>
      <c r="F163" s="62">
        <v>400</v>
      </c>
      <c r="G163" s="62">
        <v>9704</v>
      </c>
      <c r="H163" s="62">
        <v>4088</v>
      </c>
      <c r="I163" s="62">
        <v>5616</v>
      </c>
    </row>
    <row r="164" spans="1:9" x14ac:dyDescent="0.35">
      <c r="A164" s="62" t="s">
        <v>1013</v>
      </c>
      <c r="B164" s="62" t="s">
        <v>367</v>
      </c>
      <c r="C164" s="62" t="s">
        <v>988</v>
      </c>
      <c r="D164" s="62">
        <v>42951</v>
      </c>
      <c r="E164" s="62" t="s">
        <v>1021</v>
      </c>
      <c r="F164" s="62">
        <v>600</v>
      </c>
      <c r="G164" s="62">
        <v>13962</v>
      </c>
      <c r="H164" s="62">
        <v>6132</v>
      </c>
      <c r="I164" s="62">
        <v>7830</v>
      </c>
    </row>
    <row r="165" spans="1:9" x14ac:dyDescent="0.35">
      <c r="A165" s="62" t="s">
        <v>1009</v>
      </c>
      <c r="B165" s="62" t="s">
        <v>367</v>
      </c>
      <c r="C165" s="62" t="s">
        <v>999</v>
      </c>
      <c r="D165" s="62">
        <v>42952</v>
      </c>
      <c r="E165" s="62" t="s">
        <v>1010</v>
      </c>
      <c r="F165" s="62">
        <v>700</v>
      </c>
      <c r="G165" s="62">
        <v>13433</v>
      </c>
      <c r="H165" s="62">
        <v>5929</v>
      </c>
      <c r="I165" s="62">
        <v>7504</v>
      </c>
    </row>
    <row r="166" spans="1:9" x14ac:dyDescent="0.35">
      <c r="A166" s="62" t="s">
        <v>1013</v>
      </c>
      <c r="B166" s="62" t="s">
        <v>367</v>
      </c>
      <c r="C166" s="62" t="s">
        <v>999</v>
      </c>
      <c r="D166" s="62">
        <v>42953</v>
      </c>
      <c r="E166" s="62" t="s">
        <v>1014</v>
      </c>
      <c r="F166" s="62">
        <v>800</v>
      </c>
      <c r="G166" s="62">
        <v>15288</v>
      </c>
      <c r="H166" s="62">
        <v>6776</v>
      </c>
      <c r="I166" s="62">
        <v>8512</v>
      </c>
    </row>
    <row r="167" spans="1:9" x14ac:dyDescent="0.35">
      <c r="A167" s="62" t="s">
        <v>990</v>
      </c>
      <c r="B167" s="62" t="s">
        <v>987</v>
      </c>
      <c r="C167" s="62" t="s">
        <v>988</v>
      </c>
      <c r="D167" s="62">
        <v>42953</v>
      </c>
      <c r="E167" s="62" t="s">
        <v>1000</v>
      </c>
      <c r="F167" s="62">
        <v>900</v>
      </c>
      <c r="G167" s="62">
        <v>19584</v>
      </c>
      <c r="H167" s="62">
        <v>9198</v>
      </c>
      <c r="I167" s="62">
        <v>10386</v>
      </c>
    </row>
    <row r="168" spans="1:9" x14ac:dyDescent="0.35">
      <c r="A168" s="62" t="s">
        <v>986</v>
      </c>
      <c r="B168" s="62" t="s">
        <v>991</v>
      </c>
      <c r="C168" s="62" t="s">
        <v>988</v>
      </c>
      <c r="D168" s="62">
        <v>42954</v>
      </c>
      <c r="E168" s="62" t="s">
        <v>1007</v>
      </c>
      <c r="F168" s="62">
        <v>100</v>
      </c>
      <c r="G168" s="62">
        <v>2320</v>
      </c>
      <c r="H168" s="62">
        <v>1022</v>
      </c>
      <c r="I168" s="62">
        <v>1298</v>
      </c>
    </row>
    <row r="169" spans="1:9" x14ac:dyDescent="0.35">
      <c r="A169" s="62" t="s">
        <v>986</v>
      </c>
      <c r="B169" s="62" t="s">
        <v>367</v>
      </c>
      <c r="C169" s="62" t="s">
        <v>992</v>
      </c>
      <c r="D169" s="62">
        <v>42959</v>
      </c>
      <c r="E169" s="62" t="s">
        <v>1003</v>
      </c>
      <c r="F169" s="62">
        <v>800</v>
      </c>
      <c r="G169" s="62">
        <v>16936</v>
      </c>
      <c r="H169" s="62">
        <v>7872</v>
      </c>
      <c r="I169" s="62">
        <v>9064</v>
      </c>
    </row>
    <row r="170" spans="1:9" x14ac:dyDescent="0.35">
      <c r="A170" s="62" t="s">
        <v>986</v>
      </c>
      <c r="B170" s="62" t="s">
        <v>987</v>
      </c>
      <c r="C170" s="62" t="s">
        <v>999</v>
      </c>
      <c r="D170" s="62">
        <v>42961</v>
      </c>
      <c r="E170" s="62" t="s">
        <v>989</v>
      </c>
      <c r="F170" s="62">
        <v>300</v>
      </c>
      <c r="G170" s="62">
        <v>6138</v>
      </c>
      <c r="H170" s="62">
        <v>2541</v>
      </c>
      <c r="I170" s="62">
        <v>3597</v>
      </c>
    </row>
    <row r="171" spans="1:9" x14ac:dyDescent="0.35">
      <c r="A171" s="62" t="s">
        <v>986</v>
      </c>
      <c r="B171" s="62" t="s">
        <v>991</v>
      </c>
      <c r="C171" s="62" t="s">
        <v>992</v>
      </c>
      <c r="D171" s="62">
        <v>42961</v>
      </c>
      <c r="E171" s="62" t="s">
        <v>1002</v>
      </c>
      <c r="F171" s="62">
        <v>600</v>
      </c>
      <c r="G171" s="62">
        <v>12030</v>
      </c>
      <c r="H171" s="62">
        <v>5904</v>
      </c>
      <c r="I171" s="62">
        <v>6126</v>
      </c>
    </row>
    <row r="172" spans="1:9" x14ac:dyDescent="0.35">
      <c r="A172" s="62" t="s">
        <v>1013</v>
      </c>
      <c r="B172" s="62" t="s">
        <v>367</v>
      </c>
      <c r="C172" s="62" t="s">
        <v>988</v>
      </c>
      <c r="D172" s="62">
        <v>42963</v>
      </c>
      <c r="E172" s="62" t="s">
        <v>1014</v>
      </c>
      <c r="F172" s="62">
        <v>400</v>
      </c>
      <c r="G172" s="62">
        <v>9384</v>
      </c>
      <c r="H172" s="62">
        <v>4088</v>
      </c>
      <c r="I172" s="62">
        <v>5296</v>
      </c>
    </row>
    <row r="173" spans="1:9" x14ac:dyDescent="0.35">
      <c r="A173" s="62" t="s">
        <v>1009</v>
      </c>
      <c r="B173" s="62" t="s">
        <v>367</v>
      </c>
      <c r="C173" s="62" t="s">
        <v>999</v>
      </c>
      <c r="D173" s="62">
        <v>42964</v>
      </c>
      <c r="E173" s="62" t="s">
        <v>1010</v>
      </c>
      <c r="F173" s="62">
        <v>300</v>
      </c>
      <c r="G173" s="62">
        <v>5904</v>
      </c>
      <c r="H173" s="62">
        <v>2541</v>
      </c>
      <c r="I173" s="62">
        <v>3363</v>
      </c>
    </row>
    <row r="174" spans="1:9" x14ac:dyDescent="0.35">
      <c r="A174" s="62" t="s">
        <v>1009</v>
      </c>
      <c r="B174" s="62" t="s">
        <v>367</v>
      </c>
      <c r="C174" s="62" t="s">
        <v>999</v>
      </c>
      <c r="D174" s="62">
        <v>42966</v>
      </c>
      <c r="E174" s="62" t="s">
        <v>1010</v>
      </c>
      <c r="F174" s="62">
        <v>1000</v>
      </c>
      <c r="G174" s="62">
        <v>21120</v>
      </c>
      <c r="H174" s="62">
        <v>8470</v>
      </c>
      <c r="I174" s="62">
        <v>12650</v>
      </c>
    </row>
    <row r="175" spans="1:9" x14ac:dyDescent="0.35">
      <c r="A175" s="62" t="s">
        <v>1013</v>
      </c>
      <c r="B175" s="62" t="s">
        <v>367</v>
      </c>
      <c r="C175" s="62" t="s">
        <v>988</v>
      </c>
      <c r="D175" s="62">
        <v>42967</v>
      </c>
      <c r="E175" s="62" t="s">
        <v>1014</v>
      </c>
      <c r="F175" s="62">
        <v>900</v>
      </c>
      <c r="G175" s="62">
        <v>18684</v>
      </c>
      <c r="H175" s="62">
        <v>9198</v>
      </c>
      <c r="I175" s="62">
        <v>9486</v>
      </c>
    </row>
    <row r="176" spans="1:9" x14ac:dyDescent="0.35">
      <c r="A176" s="62" t="s">
        <v>986</v>
      </c>
      <c r="B176" s="62" t="s">
        <v>987</v>
      </c>
      <c r="C176" s="62" t="s">
        <v>999</v>
      </c>
      <c r="D176" s="62">
        <v>42967</v>
      </c>
      <c r="E176" s="62" t="s">
        <v>989</v>
      </c>
      <c r="F176" s="62">
        <v>100</v>
      </c>
      <c r="G176" s="62">
        <v>1836</v>
      </c>
      <c r="H176" s="62">
        <v>847</v>
      </c>
      <c r="I176" s="62">
        <v>989</v>
      </c>
    </row>
    <row r="177" spans="1:9" x14ac:dyDescent="0.35">
      <c r="A177" s="62" t="s">
        <v>986</v>
      </c>
      <c r="B177" s="62" t="s">
        <v>367</v>
      </c>
      <c r="C177" s="62" t="s">
        <v>988</v>
      </c>
      <c r="D177" s="62">
        <v>42969</v>
      </c>
      <c r="E177" s="62" t="s">
        <v>1003</v>
      </c>
      <c r="F177" s="62">
        <v>600</v>
      </c>
      <c r="G177" s="62">
        <v>15006</v>
      </c>
      <c r="H177" s="62">
        <v>6132</v>
      </c>
      <c r="I177" s="62">
        <v>8874</v>
      </c>
    </row>
    <row r="178" spans="1:9" x14ac:dyDescent="0.35">
      <c r="A178" s="62" t="s">
        <v>986</v>
      </c>
      <c r="B178" s="62" t="s">
        <v>991</v>
      </c>
      <c r="C178" s="62" t="s">
        <v>992</v>
      </c>
      <c r="D178" s="62">
        <v>42969</v>
      </c>
      <c r="E178" s="62" t="s">
        <v>1004</v>
      </c>
      <c r="F178" s="62">
        <v>900</v>
      </c>
      <c r="G178" s="62">
        <v>19989</v>
      </c>
      <c r="H178" s="62">
        <v>8856</v>
      </c>
      <c r="I178" s="62">
        <v>11133</v>
      </c>
    </row>
    <row r="179" spans="1:9" x14ac:dyDescent="0.35">
      <c r="A179" s="62" t="s">
        <v>1009</v>
      </c>
      <c r="B179" s="62" t="s">
        <v>368</v>
      </c>
      <c r="C179" s="62" t="s">
        <v>1005</v>
      </c>
      <c r="D179" s="62">
        <v>42972</v>
      </c>
      <c r="E179" s="62" t="s">
        <v>1015</v>
      </c>
      <c r="F179" s="62">
        <v>800</v>
      </c>
      <c r="G179" s="62">
        <v>17856</v>
      </c>
      <c r="H179" s="62">
        <v>8176</v>
      </c>
      <c r="I179" s="62">
        <v>9680</v>
      </c>
    </row>
    <row r="180" spans="1:9" x14ac:dyDescent="0.35">
      <c r="A180" s="62" t="s">
        <v>986</v>
      </c>
      <c r="B180" s="62" t="s">
        <v>987</v>
      </c>
      <c r="C180" s="62" t="s">
        <v>999</v>
      </c>
      <c r="D180" s="62">
        <v>42972</v>
      </c>
      <c r="E180" s="62" t="s">
        <v>989</v>
      </c>
      <c r="F180" s="62">
        <v>100</v>
      </c>
      <c r="G180" s="62">
        <v>1913</v>
      </c>
      <c r="H180" s="62">
        <v>847</v>
      </c>
      <c r="I180" s="62">
        <v>1066</v>
      </c>
    </row>
    <row r="181" spans="1:9" x14ac:dyDescent="0.35">
      <c r="A181" s="62" t="s">
        <v>986</v>
      </c>
      <c r="B181" s="62" t="s">
        <v>991</v>
      </c>
      <c r="C181" s="62" t="s">
        <v>988</v>
      </c>
      <c r="D181" s="62">
        <v>42972</v>
      </c>
      <c r="E181" s="62" t="s">
        <v>1007</v>
      </c>
      <c r="F181" s="62">
        <v>400</v>
      </c>
      <c r="G181" s="62">
        <v>8744</v>
      </c>
      <c r="H181" s="62">
        <v>4088</v>
      </c>
      <c r="I181" s="62">
        <v>4656</v>
      </c>
    </row>
    <row r="182" spans="1:9" x14ac:dyDescent="0.35">
      <c r="A182" s="62" t="s">
        <v>986</v>
      </c>
      <c r="B182" s="62" t="s">
        <v>991</v>
      </c>
      <c r="C182" s="62" t="s">
        <v>988</v>
      </c>
      <c r="D182" s="62">
        <v>42973</v>
      </c>
      <c r="E182" s="62" t="s">
        <v>1004</v>
      </c>
      <c r="F182" s="62">
        <v>900</v>
      </c>
      <c r="G182" s="62">
        <v>19368</v>
      </c>
      <c r="H182" s="62">
        <v>9198</v>
      </c>
      <c r="I182" s="62">
        <v>10170</v>
      </c>
    </row>
    <row r="183" spans="1:9" x14ac:dyDescent="0.35">
      <c r="A183" s="62" t="s">
        <v>996</v>
      </c>
      <c r="B183" s="62" t="s">
        <v>987</v>
      </c>
      <c r="C183" s="62" t="s">
        <v>999</v>
      </c>
      <c r="D183" s="62">
        <v>42974</v>
      </c>
      <c r="E183" s="62" t="s">
        <v>1017</v>
      </c>
      <c r="F183" s="62">
        <v>100</v>
      </c>
      <c r="G183" s="62">
        <v>1819</v>
      </c>
      <c r="H183" s="62">
        <v>847</v>
      </c>
      <c r="I183" s="62">
        <v>972</v>
      </c>
    </row>
    <row r="184" spans="1:9" x14ac:dyDescent="0.35">
      <c r="A184" s="62" t="s">
        <v>986</v>
      </c>
      <c r="B184" s="62" t="s">
        <v>367</v>
      </c>
      <c r="C184" s="62" t="s">
        <v>988</v>
      </c>
      <c r="D184" s="62">
        <v>42975</v>
      </c>
      <c r="E184" s="62" t="s">
        <v>1003</v>
      </c>
      <c r="F184" s="62">
        <v>500</v>
      </c>
      <c r="G184" s="62">
        <v>10990</v>
      </c>
      <c r="H184" s="62">
        <v>5110</v>
      </c>
      <c r="I184" s="62">
        <v>5880</v>
      </c>
    </row>
    <row r="185" spans="1:9" x14ac:dyDescent="0.35">
      <c r="A185" s="62" t="s">
        <v>986</v>
      </c>
      <c r="B185" s="62" t="s">
        <v>367</v>
      </c>
      <c r="C185" s="62" t="s">
        <v>988</v>
      </c>
      <c r="D185" s="62">
        <v>42975</v>
      </c>
      <c r="E185" s="62" t="s">
        <v>1003</v>
      </c>
      <c r="F185" s="62">
        <v>200</v>
      </c>
      <c r="G185" s="62">
        <v>4440</v>
      </c>
      <c r="H185" s="62">
        <v>2044</v>
      </c>
      <c r="I185" s="62">
        <v>2396</v>
      </c>
    </row>
    <row r="186" spans="1:9" x14ac:dyDescent="0.35">
      <c r="A186" s="62" t="s">
        <v>990</v>
      </c>
      <c r="B186" s="62" t="s">
        <v>991</v>
      </c>
      <c r="C186" s="62" t="s">
        <v>999</v>
      </c>
      <c r="D186" s="62">
        <v>42976</v>
      </c>
      <c r="E186" s="62" t="s">
        <v>993</v>
      </c>
      <c r="F186" s="62">
        <v>300</v>
      </c>
      <c r="G186" s="62">
        <v>6309</v>
      </c>
      <c r="H186" s="62">
        <v>2541</v>
      </c>
      <c r="I186" s="62">
        <v>3768</v>
      </c>
    </row>
    <row r="187" spans="1:9" x14ac:dyDescent="0.35">
      <c r="A187" s="62" t="s">
        <v>1013</v>
      </c>
      <c r="B187" s="62" t="s">
        <v>367</v>
      </c>
      <c r="C187" s="62" t="s">
        <v>992</v>
      </c>
      <c r="D187" s="62">
        <v>42977</v>
      </c>
      <c r="E187" s="62" t="s">
        <v>1014</v>
      </c>
      <c r="F187" s="62">
        <v>800</v>
      </c>
      <c r="G187" s="62">
        <v>18904</v>
      </c>
      <c r="H187" s="62">
        <v>7872</v>
      </c>
      <c r="I187" s="62">
        <v>11032</v>
      </c>
    </row>
    <row r="188" spans="1:9" x14ac:dyDescent="0.35">
      <c r="A188" s="62" t="s">
        <v>994</v>
      </c>
      <c r="B188" s="62" t="s">
        <v>991</v>
      </c>
      <c r="C188" s="62" t="s">
        <v>988</v>
      </c>
      <c r="D188" s="62">
        <v>42979</v>
      </c>
      <c r="E188" s="62" t="s">
        <v>1022</v>
      </c>
      <c r="F188" s="62">
        <v>800</v>
      </c>
      <c r="G188" s="62">
        <v>18072</v>
      </c>
      <c r="H188" s="62">
        <v>8176</v>
      </c>
      <c r="I188" s="62">
        <v>9896</v>
      </c>
    </row>
    <row r="189" spans="1:9" x14ac:dyDescent="0.35">
      <c r="A189" s="62" t="s">
        <v>996</v>
      </c>
      <c r="B189" s="62" t="s">
        <v>367</v>
      </c>
      <c r="C189" s="62" t="s">
        <v>999</v>
      </c>
      <c r="D189" s="62">
        <v>42979</v>
      </c>
      <c r="E189" s="62" t="s">
        <v>1001</v>
      </c>
      <c r="F189" s="62">
        <v>100</v>
      </c>
      <c r="G189" s="62">
        <v>2012</v>
      </c>
      <c r="H189" s="62">
        <v>847</v>
      </c>
      <c r="I189" s="62">
        <v>1165</v>
      </c>
    </row>
    <row r="190" spans="1:9" x14ac:dyDescent="0.35">
      <c r="A190" s="62" t="s">
        <v>986</v>
      </c>
      <c r="B190" s="62" t="s">
        <v>987</v>
      </c>
      <c r="C190" s="62" t="s">
        <v>999</v>
      </c>
      <c r="D190" s="62">
        <v>42982</v>
      </c>
      <c r="E190" s="62" t="s">
        <v>989</v>
      </c>
      <c r="F190" s="62">
        <v>500</v>
      </c>
      <c r="G190" s="62">
        <v>10295</v>
      </c>
      <c r="H190" s="62">
        <v>4235</v>
      </c>
      <c r="I190" s="62">
        <v>6060</v>
      </c>
    </row>
    <row r="191" spans="1:9" x14ac:dyDescent="0.35">
      <c r="A191" s="62" t="s">
        <v>986</v>
      </c>
      <c r="B191" s="62" t="s">
        <v>987</v>
      </c>
      <c r="C191" s="62" t="s">
        <v>999</v>
      </c>
      <c r="D191" s="62">
        <v>42983</v>
      </c>
      <c r="E191" s="62" t="s">
        <v>989</v>
      </c>
      <c r="F191" s="62">
        <v>400</v>
      </c>
      <c r="G191" s="62">
        <v>7944</v>
      </c>
      <c r="H191" s="62">
        <v>3388</v>
      </c>
      <c r="I191" s="62">
        <v>4556</v>
      </c>
    </row>
    <row r="192" spans="1:9" x14ac:dyDescent="0.35">
      <c r="A192" s="62" t="s">
        <v>986</v>
      </c>
      <c r="B192" s="62" t="s">
        <v>991</v>
      </c>
      <c r="C192" s="62" t="s">
        <v>999</v>
      </c>
      <c r="D192" s="62">
        <v>42984</v>
      </c>
      <c r="E192" s="62" t="s">
        <v>1002</v>
      </c>
      <c r="F192" s="62">
        <v>100</v>
      </c>
      <c r="G192" s="62">
        <v>1957</v>
      </c>
      <c r="H192" s="62">
        <v>847</v>
      </c>
      <c r="I192" s="62">
        <v>1110</v>
      </c>
    </row>
    <row r="193" spans="1:9" x14ac:dyDescent="0.35">
      <c r="A193" s="62" t="s">
        <v>990</v>
      </c>
      <c r="B193" s="62" t="s">
        <v>991</v>
      </c>
      <c r="C193" s="62" t="s">
        <v>992</v>
      </c>
      <c r="D193" s="62">
        <v>42988</v>
      </c>
      <c r="E193" s="62" t="s">
        <v>993</v>
      </c>
      <c r="F193" s="62">
        <v>700</v>
      </c>
      <c r="G193" s="62">
        <v>15680</v>
      </c>
      <c r="H193" s="62">
        <v>6888</v>
      </c>
      <c r="I193" s="62">
        <v>8792</v>
      </c>
    </row>
    <row r="194" spans="1:9" x14ac:dyDescent="0.35">
      <c r="A194" s="62" t="s">
        <v>986</v>
      </c>
      <c r="B194" s="62" t="s">
        <v>367</v>
      </c>
      <c r="C194" s="62" t="s">
        <v>992</v>
      </c>
      <c r="D194" s="62">
        <v>42988</v>
      </c>
      <c r="E194" s="62" t="s">
        <v>1003</v>
      </c>
      <c r="F194" s="62">
        <v>600</v>
      </c>
      <c r="G194" s="62">
        <v>12756</v>
      </c>
      <c r="H194" s="62">
        <v>5904</v>
      </c>
      <c r="I194" s="62">
        <v>6852</v>
      </c>
    </row>
    <row r="195" spans="1:9" x14ac:dyDescent="0.35">
      <c r="A195" s="62" t="s">
        <v>1009</v>
      </c>
      <c r="B195" s="62" t="s">
        <v>367</v>
      </c>
      <c r="C195" s="62" t="s">
        <v>999</v>
      </c>
      <c r="D195" s="62">
        <v>42989</v>
      </c>
      <c r="E195" s="62" t="s">
        <v>1010</v>
      </c>
      <c r="F195" s="62">
        <v>300</v>
      </c>
      <c r="G195" s="62">
        <v>5826</v>
      </c>
      <c r="H195" s="62">
        <v>2541</v>
      </c>
      <c r="I195" s="62">
        <v>3285</v>
      </c>
    </row>
    <row r="196" spans="1:9" x14ac:dyDescent="0.35">
      <c r="A196" s="62" t="s">
        <v>986</v>
      </c>
      <c r="B196" s="62" t="s">
        <v>991</v>
      </c>
      <c r="C196" s="62" t="s">
        <v>988</v>
      </c>
      <c r="D196" s="62">
        <v>42991</v>
      </c>
      <c r="E196" s="62" t="s">
        <v>1004</v>
      </c>
      <c r="F196" s="62">
        <v>800</v>
      </c>
      <c r="G196" s="62">
        <v>20008</v>
      </c>
      <c r="H196" s="62">
        <v>8176</v>
      </c>
      <c r="I196" s="62">
        <v>11832</v>
      </c>
    </row>
    <row r="197" spans="1:9" x14ac:dyDescent="0.35">
      <c r="A197" s="62" t="s">
        <v>986</v>
      </c>
      <c r="B197" s="62" t="s">
        <v>991</v>
      </c>
      <c r="C197" s="62" t="s">
        <v>999</v>
      </c>
      <c r="D197" s="62">
        <v>42992</v>
      </c>
      <c r="E197" s="62" t="s">
        <v>1004</v>
      </c>
      <c r="F197" s="62">
        <v>300</v>
      </c>
      <c r="G197" s="62">
        <v>5457</v>
      </c>
      <c r="H197" s="62">
        <v>2541</v>
      </c>
      <c r="I197" s="62">
        <v>2916</v>
      </c>
    </row>
    <row r="198" spans="1:9" x14ac:dyDescent="0.35">
      <c r="A198" s="62" t="s">
        <v>1009</v>
      </c>
      <c r="B198" s="62" t="s">
        <v>367</v>
      </c>
      <c r="C198" s="62" t="s">
        <v>999</v>
      </c>
      <c r="D198" s="62">
        <v>42993</v>
      </c>
      <c r="E198" s="62" t="s">
        <v>1010</v>
      </c>
      <c r="F198" s="62">
        <v>600</v>
      </c>
      <c r="G198" s="62">
        <v>12330</v>
      </c>
      <c r="H198" s="62">
        <v>5082</v>
      </c>
      <c r="I198" s="62">
        <v>7248</v>
      </c>
    </row>
    <row r="199" spans="1:9" x14ac:dyDescent="0.35">
      <c r="A199" s="62" t="s">
        <v>986</v>
      </c>
      <c r="B199" s="62" t="s">
        <v>367</v>
      </c>
      <c r="C199" s="62" t="s">
        <v>992</v>
      </c>
      <c r="D199" s="62">
        <v>42996</v>
      </c>
      <c r="E199" s="62" t="s">
        <v>1003</v>
      </c>
      <c r="F199" s="62">
        <v>500</v>
      </c>
      <c r="G199" s="62">
        <v>11845</v>
      </c>
      <c r="H199" s="62">
        <v>4920</v>
      </c>
      <c r="I199" s="62">
        <v>6925</v>
      </c>
    </row>
    <row r="200" spans="1:9" x14ac:dyDescent="0.35">
      <c r="A200" s="62" t="s">
        <v>996</v>
      </c>
      <c r="B200" s="62" t="s">
        <v>367</v>
      </c>
      <c r="C200" s="62" t="s">
        <v>992</v>
      </c>
      <c r="D200" s="62">
        <v>42997</v>
      </c>
      <c r="E200" s="62" t="s">
        <v>1016</v>
      </c>
      <c r="F200" s="62">
        <v>800</v>
      </c>
      <c r="G200" s="62">
        <v>16784</v>
      </c>
      <c r="H200" s="62">
        <v>7872</v>
      </c>
      <c r="I200" s="62">
        <v>8912</v>
      </c>
    </row>
    <row r="201" spans="1:9" x14ac:dyDescent="0.35">
      <c r="A201" s="62" t="s">
        <v>990</v>
      </c>
      <c r="B201" s="62" t="s">
        <v>987</v>
      </c>
      <c r="C201" s="62" t="s">
        <v>999</v>
      </c>
      <c r="D201" s="62">
        <v>43000</v>
      </c>
      <c r="E201" s="62" t="s">
        <v>1000</v>
      </c>
      <c r="F201" s="62">
        <v>1000</v>
      </c>
      <c r="G201" s="62">
        <v>17200</v>
      </c>
      <c r="H201" s="62">
        <v>8470</v>
      </c>
      <c r="I201" s="62">
        <v>8730</v>
      </c>
    </row>
    <row r="202" spans="1:9" x14ac:dyDescent="0.35">
      <c r="A202" s="62" t="s">
        <v>986</v>
      </c>
      <c r="B202" s="62" t="s">
        <v>991</v>
      </c>
      <c r="C202" s="62" t="s">
        <v>999</v>
      </c>
      <c r="D202" s="62">
        <v>43001</v>
      </c>
      <c r="E202" s="62" t="s">
        <v>1004</v>
      </c>
      <c r="F202" s="62">
        <v>600</v>
      </c>
      <c r="G202" s="62">
        <v>10602</v>
      </c>
      <c r="H202" s="62">
        <v>5082</v>
      </c>
      <c r="I202" s="62">
        <v>5520</v>
      </c>
    </row>
    <row r="203" spans="1:9" x14ac:dyDescent="0.35">
      <c r="A203" s="62" t="s">
        <v>986</v>
      </c>
      <c r="B203" s="62" t="s">
        <v>367</v>
      </c>
      <c r="C203" s="62" t="s">
        <v>999</v>
      </c>
      <c r="D203" s="62">
        <v>43003</v>
      </c>
      <c r="E203" s="62" t="s">
        <v>1003</v>
      </c>
      <c r="F203" s="62">
        <v>500</v>
      </c>
      <c r="G203" s="62">
        <v>9350</v>
      </c>
      <c r="H203" s="62">
        <v>4235</v>
      </c>
      <c r="I203" s="62">
        <v>5115</v>
      </c>
    </row>
    <row r="204" spans="1:9" x14ac:dyDescent="0.35">
      <c r="A204" s="62" t="s">
        <v>990</v>
      </c>
      <c r="B204" s="62" t="s">
        <v>987</v>
      </c>
      <c r="C204" s="62" t="s">
        <v>988</v>
      </c>
      <c r="D204" s="62">
        <v>43003</v>
      </c>
      <c r="E204" s="62" t="s">
        <v>1000</v>
      </c>
      <c r="F204" s="62">
        <v>100</v>
      </c>
      <c r="G204" s="62">
        <v>2095</v>
      </c>
      <c r="H204" s="62">
        <v>1022</v>
      </c>
      <c r="I204" s="62">
        <v>1073</v>
      </c>
    </row>
    <row r="205" spans="1:9" x14ac:dyDescent="0.35">
      <c r="A205" s="62" t="s">
        <v>990</v>
      </c>
      <c r="B205" s="62" t="s">
        <v>987</v>
      </c>
      <c r="C205" s="62" t="s">
        <v>992</v>
      </c>
      <c r="D205" s="62">
        <v>43004</v>
      </c>
      <c r="E205" s="62" t="s">
        <v>1000</v>
      </c>
      <c r="F205" s="62">
        <v>600</v>
      </c>
      <c r="G205" s="62">
        <v>13728</v>
      </c>
      <c r="H205" s="62">
        <v>5904</v>
      </c>
      <c r="I205" s="62">
        <v>7824</v>
      </c>
    </row>
    <row r="206" spans="1:9" x14ac:dyDescent="0.35">
      <c r="A206" s="62" t="s">
        <v>986</v>
      </c>
      <c r="B206" s="62" t="s">
        <v>991</v>
      </c>
      <c r="C206" s="62" t="s">
        <v>999</v>
      </c>
      <c r="D206" s="62">
        <v>43005</v>
      </c>
      <c r="E206" s="62" t="s">
        <v>1007</v>
      </c>
      <c r="F206" s="62">
        <v>900</v>
      </c>
      <c r="G206" s="62">
        <v>17712</v>
      </c>
      <c r="H206" s="62">
        <v>7623</v>
      </c>
      <c r="I206" s="62">
        <v>10089</v>
      </c>
    </row>
    <row r="207" spans="1:9" x14ac:dyDescent="0.35">
      <c r="A207" s="62" t="s">
        <v>996</v>
      </c>
      <c r="B207" s="62" t="s">
        <v>367</v>
      </c>
      <c r="C207" s="62" t="s">
        <v>992</v>
      </c>
      <c r="D207" s="62">
        <v>43005</v>
      </c>
      <c r="E207" s="62" t="s">
        <v>1001</v>
      </c>
      <c r="F207" s="62">
        <v>1000</v>
      </c>
      <c r="G207" s="62">
        <v>23080</v>
      </c>
      <c r="H207" s="62">
        <v>9840</v>
      </c>
      <c r="I207" s="62">
        <v>13240</v>
      </c>
    </row>
    <row r="208" spans="1:9" x14ac:dyDescent="0.35">
      <c r="A208" s="62" t="s">
        <v>996</v>
      </c>
      <c r="B208" s="62" t="s">
        <v>367</v>
      </c>
      <c r="C208" s="62" t="s">
        <v>999</v>
      </c>
      <c r="D208" s="62">
        <v>43006</v>
      </c>
      <c r="E208" s="62" t="s">
        <v>1001</v>
      </c>
      <c r="F208" s="62">
        <v>800</v>
      </c>
      <c r="G208" s="62">
        <v>13552</v>
      </c>
      <c r="H208" s="62">
        <v>6776</v>
      </c>
      <c r="I208" s="62">
        <v>6776</v>
      </c>
    </row>
    <row r="209" spans="1:9" x14ac:dyDescent="0.35">
      <c r="A209" s="62" t="s">
        <v>990</v>
      </c>
      <c r="B209" s="62" t="s">
        <v>987</v>
      </c>
      <c r="C209" s="62" t="s">
        <v>988</v>
      </c>
      <c r="D209" s="62">
        <v>43007</v>
      </c>
      <c r="E209" s="62" t="s">
        <v>1000</v>
      </c>
      <c r="F209" s="62">
        <v>600</v>
      </c>
      <c r="G209" s="62">
        <v>12480</v>
      </c>
      <c r="H209" s="62">
        <v>6132</v>
      </c>
      <c r="I209" s="62">
        <v>6348</v>
      </c>
    </row>
    <row r="210" spans="1:9" x14ac:dyDescent="0.35">
      <c r="A210" s="62" t="s">
        <v>986</v>
      </c>
      <c r="B210" s="62" t="s">
        <v>991</v>
      </c>
      <c r="C210" s="62" t="s">
        <v>999</v>
      </c>
      <c r="D210" s="62">
        <v>43008</v>
      </c>
      <c r="E210" s="62" t="s">
        <v>1004</v>
      </c>
      <c r="F210" s="62">
        <v>900</v>
      </c>
      <c r="G210" s="62">
        <v>15759</v>
      </c>
      <c r="H210" s="62">
        <v>7623</v>
      </c>
      <c r="I210" s="62">
        <v>8136</v>
      </c>
    </row>
    <row r="211" spans="1:9" x14ac:dyDescent="0.35">
      <c r="A211" s="62" t="s">
        <v>986</v>
      </c>
      <c r="B211" s="62" t="s">
        <v>991</v>
      </c>
      <c r="C211" s="62" t="s">
        <v>992</v>
      </c>
      <c r="D211" s="62">
        <v>43010</v>
      </c>
      <c r="E211" s="62" t="s">
        <v>1007</v>
      </c>
      <c r="F211" s="62">
        <v>200</v>
      </c>
      <c r="G211" s="62">
        <v>4866</v>
      </c>
      <c r="H211" s="62">
        <v>1968</v>
      </c>
      <c r="I211" s="62">
        <v>2898</v>
      </c>
    </row>
    <row r="212" spans="1:9" x14ac:dyDescent="0.35">
      <c r="A212" s="62" t="s">
        <v>986</v>
      </c>
      <c r="B212" s="62" t="s">
        <v>987</v>
      </c>
      <c r="C212" s="62" t="s">
        <v>999</v>
      </c>
      <c r="D212" s="62">
        <v>43011</v>
      </c>
      <c r="E212" s="62" t="s">
        <v>989</v>
      </c>
      <c r="F212" s="62">
        <v>100</v>
      </c>
      <c r="G212" s="62">
        <v>1877</v>
      </c>
      <c r="H212" s="62">
        <v>847</v>
      </c>
      <c r="I212" s="62">
        <v>1030</v>
      </c>
    </row>
    <row r="213" spans="1:9" x14ac:dyDescent="0.35">
      <c r="A213" s="62" t="s">
        <v>996</v>
      </c>
      <c r="B213" s="62" t="s">
        <v>367</v>
      </c>
      <c r="C213" s="62" t="s">
        <v>988</v>
      </c>
      <c r="D213" s="62">
        <v>43014</v>
      </c>
      <c r="E213" s="62" t="s">
        <v>1016</v>
      </c>
      <c r="F213" s="62">
        <v>800</v>
      </c>
      <c r="G213" s="62">
        <v>16936</v>
      </c>
      <c r="H213" s="62">
        <v>8176</v>
      </c>
      <c r="I213" s="62">
        <v>8760</v>
      </c>
    </row>
    <row r="214" spans="1:9" x14ac:dyDescent="0.35">
      <c r="A214" s="62" t="s">
        <v>996</v>
      </c>
      <c r="B214" s="62" t="s">
        <v>367</v>
      </c>
      <c r="C214" s="62" t="s">
        <v>988</v>
      </c>
      <c r="D214" s="62">
        <v>43015</v>
      </c>
      <c r="E214" s="62" t="s">
        <v>1001</v>
      </c>
      <c r="F214" s="62">
        <v>700</v>
      </c>
      <c r="G214" s="62">
        <v>15715</v>
      </c>
      <c r="H214" s="62">
        <v>7154</v>
      </c>
      <c r="I214" s="62">
        <v>8561</v>
      </c>
    </row>
    <row r="215" spans="1:9" x14ac:dyDescent="0.35">
      <c r="A215" s="62" t="s">
        <v>986</v>
      </c>
      <c r="B215" s="62" t="s">
        <v>991</v>
      </c>
      <c r="C215" s="62" t="s">
        <v>988</v>
      </c>
      <c r="D215" s="62">
        <v>43016</v>
      </c>
      <c r="E215" s="62" t="s">
        <v>1004</v>
      </c>
      <c r="F215" s="62">
        <v>800</v>
      </c>
      <c r="G215" s="62">
        <v>18208</v>
      </c>
      <c r="H215" s="62">
        <v>8176</v>
      </c>
      <c r="I215" s="62">
        <v>10032</v>
      </c>
    </row>
    <row r="216" spans="1:9" x14ac:dyDescent="0.35">
      <c r="A216" s="62" t="s">
        <v>1009</v>
      </c>
      <c r="B216" s="62" t="s">
        <v>368</v>
      </c>
      <c r="C216" s="62" t="s">
        <v>992</v>
      </c>
      <c r="D216" s="62">
        <v>43016</v>
      </c>
      <c r="E216" s="62" t="s">
        <v>1015</v>
      </c>
      <c r="F216" s="62">
        <v>100</v>
      </c>
      <c r="G216" s="62">
        <v>2358</v>
      </c>
      <c r="H216" s="62">
        <v>984</v>
      </c>
      <c r="I216" s="62">
        <v>1374</v>
      </c>
    </row>
    <row r="217" spans="1:9" x14ac:dyDescent="0.35">
      <c r="A217" s="62" t="s">
        <v>986</v>
      </c>
      <c r="B217" s="62" t="s">
        <v>991</v>
      </c>
      <c r="C217" s="62" t="s">
        <v>988</v>
      </c>
      <c r="D217" s="62">
        <v>43018</v>
      </c>
      <c r="E217" s="62" t="s">
        <v>1002</v>
      </c>
      <c r="F217" s="62">
        <v>400</v>
      </c>
      <c r="G217" s="62">
        <v>8560</v>
      </c>
      <c r="H217" s="62">
        <v>4088</v>
      </c>
      <c r="I217" s="62">
        <v>4472</v>
      </c>
    </row>
    <row r="218" spans="1:9" x14ac:dyDescent="0.35">
      <c r="A218" s="62" t="s">
        <v>986</v>
      </c>
      <c r="B218" s="62" t="s">
        <v>991</v>
      </c>
      <c r="C218" s="62" t="s">
        <v>992</v>
      </c>
      <c r="D218" s="62">
        <v>43020</v>
      </c>
      <c r="E218" s="62" t="s">
        <v>1002</v>
      </c>
      <c r="F218" s="62">
        <v>1000</v>
      </c>
      <c r="G218" s="62">
        <v>20190</v>
      </c>
      <c r="H218" s="62">
        <v>9840</v>
      </c>
      <c r="I218" s="62">
        <v>10350</v>
      </c>
    </row>
    <row r="219" spans="1:9" x14ac:dyDescent="0.35">
      <c r="A219" s="62" t="s">
        <v>986</v>
      </c>
      <c r="B219" s="62" t="s">
        <v>368</v>
      </c>
      <c r="C219" s="62" t="s">
        <v>988</v>
      </c>
      <c r="D219" s="62">
        <v>43021</v>
      </c>
      <c r="E219" s="62" t="s">
        <v>1011</v>
      </c>
      <c r="F219" s="62">
        <v>300</v>
      </c>
      <c r="G219" s="62">
        <v>7032</v>
      </c>
      <c r="H219" s="62">
        <v>3066</v>
      </c>
      <c r="I219" s="62">
        <v>3966</v>
      </c>
    </row>
    <row r="220" spans="1:9" x14ac:dyDescent="0.35">
      <c r="A220" s="62" t="s">
        <v>986</v>
      </c>
      <c r="B220" s="62" t="s">
        <v>991</v>
      </c>
      <c r="C220" s="62" t="s">
        <v>988</v>
      </c>
      <c r="D220" s="62">
        <v>43023</v>
      </c>
      <c r="E220" s="62" t="s">
        <v>1004</v>
      </c>
      <c r="F220" s="62">
        <v>100</v>
      </c>
      <c r="G220" s="62">
        <v>2517</v>
      </c>
      <c r="H220" s="62">
        <v>1022</v>
      </c>
      <c r="I220" s="62">
        <v>1495</v>
      </c>
    </row>
    <row r="221" spans="1:9" x14ac:dyDescent="0.35">
      <c r="A221" s="62" t="s">
        <v>1009</v>
      </c>
      <c r="B221" s="62" t="s">
        <v>367</v>
      </c>
      <c r="C221" s="62" t="s">
        <v>988</v>
      </c>
      <c r="D221" s="62">
        <v>43024</v>
      </c>
      <c r="E221" s="62" t="s">
        <v>1010</v>
      </c>
      <c r="F221" s="62">
        <v>500</v>
      </c>
      <c r="G221" s="62">
        <v>10550</v>
      </c>
      <c r="H221" s="62">
        <v>5110</v>
      </c>
      <c r="I221" s="62">
        <v>5440</v>
      </c>
    </row>
    <row r="222" spans="1:9" x14ac:dyDescent="0.35">
      <c r="A222" s="62" t="s">
        <v>1013</v>
      </c>
      <c r="B222" s="62" t="s">
        <v>367</v>
      </c>
      <c r="C222" s="62" t="s">
        <v>999</v>
      </c>
      <c r="D222" s="62">
        <v>43024</v>
      </c>
      <c r="E222" s="62" t="s">
        <v>1014</v>
      </c>
      <c r="F222" s="62">
        <v>700</v>
      </c>
      <c r="G222" s="62">
        <v>14133</v>
      </c>
      <c r="H222" s="62">
        <v>5929</v>
      </c>
      <c r="I222" s="62">
        <v>8204</v>
      </c>
    </row>
    <row r="223" spans="1:9" x14ac:dyDescent="0.35">
      <c r="A223" s="62" t="s">
        <v>1009</v>
      </c>
      <c r="B223" s="62" t="s">
        <v>367</v>
      </c>
      <c r="C223" s="62" t="s">
        <v>988</v>
      </c>
      <c r="D223" s="62">
        <v>43025</v>
      </c>
      <c r="E223" s="62" t="s">
        <v>1010</v>
      </c>
      <c r="F223" s="62">
        <v>300</v>
      </c>
      <c r="G223" s="62">
        <v>6495</v>
      </c>
      <c r="H223" s="62">
        <v>3066</v>
      </c>
      <c r="I223" s="62">
        <v>3429</v>
      </c>
    </row>
    <row r="224" spans="1:9" x14ac:dyDescent="0.35">
      <c r="A224" s="62" t="s">
        <v>986</v>
      </c>
      <c r="B224" s="62" t="s">
        <v>991</v>
      </c>
      <c r="C224" s="62" t="s">
        <v>999</v>
      </c>
      <c r="D224" s="62">
        <v>43026</v>
      </c>
      <c r="E224" s="62" t="s">
        <v>1004</v>
      </c>
      <c r="F224" s="62">
        <v>400</v>
      </c>
      <c r="G224" s="62">
        <v>7520</v>
      </c>
      <c r="H224" s="62">
        <v>3388</v>
      </c>
      <c r="I224" s="62">
        <v>4132</v>
      </c>
    </row>
    <row r="225" spans="1:9" x14ac:dyDescent="0.35">
      <c r="A225" s="62" t="s">
        <v>986</v>
      </c>
      <c r="B225" s="62" t="s">
        <v>367</v>
      </c>
      <c r="C225" s="62" t="s">
        <v>988</v>
      </c>
      <c r="D225" s="62">
        <v>43028</v>
      </c>
      <c r="E225" s="62" t="s">
        <v>1003</v>
      </c>
      <c r="F225" s="62">
        <v>900</v>
      </c>
      <c r="G225" s="62">
        <v>21834</v>
      </c>
      <c r="H225" s="62">
        <v>9198</v>
      </c>
      <c r="I225" s="62">
        <v>12636</v>
      </c>
    </row>
    <row r="226" spans="1:9" x14ac:dyDescent="0.35">
      <c r="A226" s="62" t="s">
        <v>986</v>
      </c>
      <c r="B226" s="62" t="s">
        <v>991</v>
      </c>
      <c r="C226" s="62" t="s">
        <v>999</v>
      </c>
      <c r="D226" s="62">
        <v>43028</v>
      </c>
      <c r="E226" s="62" t="s">
        <v>1004</v>
      </c>
      <c r="F226" s="62">
        <v>800</v>
      </c>
      <c r="G226" s="62">
        <v>14136</v>
      </c>
      <c r="H226" s="62">
        <v>6776</v>
      </c>
      <c r="I226" s="62">
        <v>7360</v>
      </c>
    </row>
    <row r="227" spans="1:9" x14ac:dyDescent="0.35">
      <c r="A227" s="62" t="s">
        <v>990</v>
      </c>
      <c r="B227" s="62" t="s">
        <v>987</v>
      </c>
      <c r="C227" s="62" t="s">
        <v>999</v>
      </c>
      <c r="D227" s="62">
        <v>43030</v>
      </c>
      <c r="E227" s="62" t="s">
        <v>1000</v>
      </c>
      <c r="F227" s="62">
        <v>800</v>
      </c>
      <c r="G227" s="62">
        <v>16008</v>
      </c>
      <c r="H227" s="62">
        <v>6776</v>
      </c>
      <c r="I227" s="62">
        <v>9232</v>
      </c>
    </row>
    <row r="228" spans="1:9" x14ac:dyDescent="0.35">
      <c r="A228" s="62" t="s">
        <v>1013</v>
      </c>
      <c r="B228" s="62" t="s">
        <v>367</v>
      </c>
      <c r="C228" s="62" t="s">
        <v>992</v>
      </c>
      <c r="D228" s="62">
        <v>43030</v>
      </c>
      <c r="E228" s="62" t="s">
        <v>1021</v>
      </c>
      <c r="F228" s="62">
        <v>500</v>
      </c>
      <c r="G228" s="62">
        <v>11220</v>
      </c>
      <c r="H228" s="62">
        <v>4920</v>
      </c>
      <c r="I228" s="62">
        <v>6300</v>
      </c>
    </row>
    <row r="229" spans="1:9" x14ac:dyDescent="0.35">
      <c r="A229" s="62" t="s">
        <v>996</v>
      </c>
      <c r="B229" s="62" t="s">
        <v>367</v>
      </c>
      <c r="C229" s="62" t="s">
        <v>992</v>
      </c>
      <c r="D229" s="62">
        <v>43031</v>
      </c>
      <c r="E229" s="62" t="s">
        <v>1001</v>
      </c>
      <c r="F229" s="62">
        <v>1000</v>
      </c>
      <c r="G229" s="62">
        <v>23040</v>
      </c>
      <c r="H229" s="62">
        <v>9840</v>
      </c>
      <c r="I229" s="62">
        <v>13200</v>
      </c>
    </row>
    <row r="230" spans="1:9" x14ac:dyDescent="0.35">
      <c r="A230" s="62" t="s">
        <v>1009</v>
      </c>
      <c r="B230" s="62" t="s">
        <v>367</v>
      </c>
      <c r="C230" s="62" t="s">
        <v>992</v>
      </c>
      <c r="D230" s="62">
        <v>43033</v>
      </c>
      <c r="E230" s="62" t="s">
        <v>1010</v>
      </c>
      <c r="F230" s="62">
        <v>500</v>
      </c>
      <c r="G230" s="62">
        <v>10955</v>
      </c>
      <c r="H230" s="62">
        <v>4920</v>
      </c>
      <c r="I230" s="62">
        <v>6035</v>
      </c>
    </row>
    <row r="231" spans="1:9" x14ac:dyDescent="0.35">
      <c r="A231" s="62" t="s">
        <v>1009</v>
      </c>
      <c r="B231" s="62" t="s">
        <v>367</v>
      </c>
      <c r="C231" s="62" t="s">
        <v>988</v>
      </c>
      <c r="D231" s="62">
        <v>43033</v>
      </c>
      <c r="E231" s="62" t="s">
        <v>1010</v>
      </c>
      <c r="F231" s="62">
        <v>900</v>
      </c>
      <c r="G231" s="62">
        <v>21762</v>
      </c>
      <c r="H231" s="62">
        <v>9198</v>
      </c>
      <c r="I231" s="62">
        <v>12564</v>
      </c>
    </row>
    <row r="232" spans="1:9" x14ac:dyDescent="0.35">
      <c r="A232" s="62" t="s">
        <v>1009</v>
      </c>
      <c r="B232" s="62" t="s">
        <v>367</v>
      </c>
      <c r="C232" s="62" t="s">
        <v>999</v>
      </c>
      <c r="D232" s="62">
        <v>43035</v>
      </c>
      <c r="E232" s="62" t="s">
        <v>1010</v>
      </c>
      <c r="F232" s="62">
        <v>800</v>
      </c>
      <c r="G232" s="62">
        <v>15976</v>
      </c>
      <c r="H232" s="62">
        <v>6776</v>
      </c>
      <c r="I232" s="62">
        <v>9200</v>
      </c>
    </row>
    <row r="233" spans="1:9" x14ac:dyDescent="0.35">
      <c r="A233" s="62" t="s">
        <v>986</v>
      </c>
      <c r="B233" s="62" t="s">
        <v>991</v>
      </c>
      <c r="C233" s="62" t="s">
        <v>992</v>
      </c>
      <c r="D233" s="62">
        <v>43038</v>
      </c>
      <c r="E233" s="62" t="s">
        <v>1004</v>
      </c>
      <c r="F233" s="62">
        <v>1000</v>
      </c>
      <c r="G233" s="62">
        <v>20540</v>
      </c>
      <c r="H233" s="62">
        <v>9840</v>
      </c>
      <c r="I233" s="62">
        <v>10700</v>
      </c>
    </row>
    <row r="234" spans="1:9" x14ac:dyDescent="0.35">
      <c r="A234" s="62" t="s">
        <v>986</v>
      </c>
      <c r="B234" s="62" t="s">
        <v>991</v>
      </c>
      <c r="C234" s="62" t="s">
        <v>999</v>
      </c>
      <c r="D234" s="62">
        <v>43039</v>
      </c>
      <c r="E234" s="62" t="s">
        <v>1007</v>
      </c>
      <c r="F234" s="62">
        <v>500</v>
      </c>
      <c r="G234" s="62">
        <v>9475</v>
      </c>
      <c r="H234" s="62">
        <v>4235</v>
      </c>
      <c r="I234" s="62">
        <v>5240</v>
      </c>
    </row>
    <row r="235" spans="1:9" x14ac:dyDescent="0.35">
      <c r="A235" s="62" t="s">
        <v>990</v>
      </c>
      <c r="B235" s="62" t="s">
        <v>987</v>
      </c>
      <c r="C235" s="62" t="s">
        <v>988</v>
      </c>
      <c r="D235" s="62">
        <v>43040</v>
      </c>
      <c r="E235" s="62" t="s">
        <v>1000</v>
      </c>
      <c r="F235" s="62">
        <v>100</v>
      </c>
      <c r="G235" s="62">
        <v>2343</v>
      </c>
      <c r="H235" s="62">
        <v>1022</v>
      </c>
      <c r="I235" s="62">
        <v>1321</v>
      </c>
    </row>
    <row r="236" spans="1:9" x14ac:dyDescent="0.35">
      <c r="A236" s="62" t="s">
        <v>986</v>
      </c>
      <c r="B236" s="62" t="s">
        <v>991</v>
      </c>
      <c r="C236" s="62" t="s">
        <v>988</v>
      </c>
      <c r="D236" s="62">
        <v>43043</v>
      </c>
      <c r="E236" s="62" t="s">
        <v>1007</v>
      </c>
      <c r="F236" s="62">
        <v>500</v>
      </c>
      <c r="G236" s="62">
        <v>10645</v>
      </c>
      <c r="H236" s="62">
        <v>5110</v>
      </c>
      <c r="I236" s="62">
        <v>5535</v>
      </c>
    </row>
    <row r="237" spans="1:9" x14ac:dyDescent="0.35">
      <c r="A237" s="62" t="s">
        <v>986</v>
      </c>
      <c r="B237" s="62" t="s">
        <v>991</v>
      </c>
      <c r="C237" s="62" t="s">
        <v>999</v>
      </c>
      <c r="D237" s="62">
        <v>43044</v>
      </c>
      <c r="E237" s="62" t="s">
        <v>1007</v>
      </c>
      <c r="F237" s="62">
        <v>400</v>
      </c>
      <c r="G237" s="62">
        <v>8468</v>
      </c>
      <c r="H237" s="62">
        <v>3388</v>
      </c>
      <c r="I237" s="62">
        <v>5080</v>
      </c>
    </row>
    <row r="238" spans="1:9" x14ac:dyDescent="0.35">
      <c r="A238" s="62" t="s">
        <v>986</v>
      </c>
      <c r="B238" s="62" t="s">
        <v>991</v>
      </c>
      <c r="C238" s="62" t="s">
        <v>999</v>
      </c>
      <c r="D238" s="62">
        <v>43047</v>
      </c>
      <c r="E238" s="62" t="s">
        <v>1004</v>
      </c>
      <c r="F238" s="62">
        <v>400</v>
      </c>
      <c r="G238" s="62">
        <v>8196</v>
      </c>
      <c r="H238" s="62">
        <v>3388</v>
      </c>
      <c r="I238" s="62">
        <v>4808</v>
      </c>
    </row>
    <row r="239" spans="1:9" x14ac:dyDescent="0.35">
      <c r="A239" s="62" t="s">
        <v>986</v>
      </c>
      <c r="B239" s="62" t="s">
        <v>991</v>
      </c>
      <c r="C239" s="62" t="s">
        <v>992</v>
      </c>
      <c r="D239" s="62">
        <v>43050</v>
      </c>
      <c r="E239" s="62" t="s">
        <v>1004</v>
      </c>
      <c r="F239" s="62">
        <v>500</v>
      </c>
      <c r="G239" s="62">
        <v>11295</v>
      </c>
      <c r="H239" s="62">
        <v>4920</v>
      </c>
      <c r="I239" s="62">
        <v>6375</v>
      </c>
    </row>
    <row r="240" spans="1:9" x14ac:dyDescent="0.35">
      <c r="A240" s="62" t="s">
        <v>990</v>
      </c>
      <c r="B240" s="62" t="s">
        <v>991</v>
      </c>
      <c r="C240" s="62" t="s">
        <v>988</v>
      </c>
      <c r="D240" s="62">
        <v>43052</v>
      </c>
      <c r="E240" s="62" t="s">
        <v>993</v>
      </c>
      <c r="F240" s="62">
        <v>800</v>
      </c>
      <c r="G240" s="62">
        <v>19376</v>
      </c>
      <c r="H240" s="62">
        <v>8176</v>
      </c>
      <c r="I240" s="62">
        <v>11200</v>
      </c>
    </row>
    <row r="241" spans="1:9" x14ac:dyDescent="0.35">
      <c r="A241" s="62" t="s">
        <v>986</v>
      </c>
      <c r="B241" s="62" t="s">
        <v>991</v>
      </c>
      <c r="C241" s="62" t="s">
        <v>992</v>
      </c>
      <c r="D241" s="62">
        <v>43052</v>
      </c>
      <c r="E241" s="62" t="s">
        <v>1007</v>
      </c>
      <c r="F241" s="62">
        <v>600</v>
      </c>
      <c r="G241" s="62">
        <v>14466</v>
      </c>
      <c r="H241" s="62">
        <v>5904</v>
      </c>
      <c r="I241" s="62">
        <v>8562</v>
      </c>
    </row>
    <row r="242" spans="1:9" x14ac:dyDescent="0.35">
      <c r="A242" s="62" t="s">
        <v>986</v>
      </c>
      <c r="B242" s="62" t="s">
        <v>367</v>
      </c>
      <c r="C242" s="62" t="s">
        <v>999</v>
      </c>
      <c r="D242" s="62">
        <v>43054</v>
      </c>
      <c r="E242" s="62" t="s">
        <v>1003</v>
      </c>
      <c r="F242" s="62">
        <v>900</v>
      </c>
      <c r="G242" s="62">
        <v>15255</v>
      </c>
      <c r="H242" s="62">
        <v>7623</v>
      </c>
      <c r="I242" s="62">
        <v>7632</v>
      </c>
    </row>
    <row r="243" spans="1:9" x14ac:dyDescent="0.35">
      <c r="A243" s="62" t="s">
        <v>1013</v>
      </c>
      <c r="B243" s="62" t="s">
        <v>367</v>
      </c>
      <c r="C243" s="62" t="s">
        <v>992</v>
      </c>
      <c r="D243" s="62">
        <v>43054</v>
      </c>
      <c r="E243" s="62" t="s">
        <v>1014</v>
      </c>
      <c r="F243" s="62">
        <v>900</v>
      </c>
      <c r="G243" s="62">
        <v>21033</v>
      </c>
      <c r="H243" s="62">
        <v>8856</v>
      </c>
      <c r="I243" s="62">
        <v>12177</v>
      </c>
    </row>
    <row r="244" spans="1:9" x14ac:dyDescent="0.35">
      <c r="A244" s="62" t="s">
        <v>1013</v>
      </c>
      <c r="B244" s="62" t="s">
        <v>368</v>
      </c>
      <c r="C244" s="62" t="s">
        <v>999</v>
      </c>
      <c r="D244" s="62">
        <v>43055</v>
      </c>
      <c r="E244" s="62" t="s">
        <v>1023</v>
      </c>
      <c r="F244" s="62">
        <v>1000</v>
      </c>
      <c r="G244" s="62">
        <v>17250</v>
      </c>
      <c r="H244" s="62">
        <v>8470</v>
      </c>
      <c r="I244" s="62">
        <v>8780</v>
      </c>
    </row>
    <row r="245" spans="1:9" x14ac:dyDescent="0.35">
      <c r="A245" s="62" t="s">
        <v>990</v>
      </c>
      <c r="B245" s="62" t="s">
        <v>987</v>
      </c>
      <c r="C245" s="62" t="s">
        <v>992</v>
      </c>
      <c r="D245" s="62">
        <v>43056</v>
      </c>
      <c r="E245" s="62" t="s">
        <v>1000</v>
      </c>
      <c r="F245" s="62">
        <v>600</v>
      </c>
      <c r="G245" s="62">
        <v>13200</v>
      </c>
      <c r="H245" s="62">
        <v>5904</v>
      </c>
      <c r="I245" s="62">
        <v>7296</v>
      </c>
    </row>
    <row r="246" spans="1:9" x14ac:dyDescent="0.35">
      <c r="A246" s="62" t="s">
        <v>990</v>
      </c>
      <c r="B246" s="62" t="s">
        <v>991</v>
      </c>
      <c r="C246" s="62" t="s">
        <v>1005</v>
      </c>
      <c r="D246" s="62">
        <v>43059</v>
      </c>
      <c r="E246" s="62" t="s">
        <v>1006</v>
      </c>
      <c r="F246" s="62">
        <v>1000</v>
      </c>
      <c r="G246" s="62">
        <v>24420</v>
      </c>
      <c r="H246" s="62">
        <v>10220</v>
      </c>
      <c r="I246" s="62">
        <v>14200</v>
      </c>
    </row>
    <row r="247" spans="1:9" x14ac:dyDescent="0.35">
      <c r="A247" s="62" t="s">
        <v>986</v>
      </c>
      <c r="B247" s="62" t="s">
        <v>991</v>
      </c>
      <c r="C247" s="62" t="s">
        <v>999</v>
      </c>
      <c r="D247" s="62">
        <v>43059</v>
      </c>
      <c r="E247" s="62" t="s">
        <v>1007</v>
      </c>
      <c r="F247" s="62">
        <v>200</v>
      </c>
      <c r="G247" s="62">
        <v>3672</v>
      </c>
      <c r="H247" s="62">
        <v>1694</v>
      </c>
      <c r="I247" s="62">
        <v>1978</v>
      </c>
    </row>
    <row r="248" spans="1:9" x14ac:dyDescent="0.35">
      <c r="A248" s="62" t="s">
        <v>986</v>
      </c>
      <c r="B248" s="62" t="s">
        <v>991</v>
      </c>
      <c r="C248" s="62" t="s">
        <v>992</v>
      </c>
      <c r="D248" s="62">
        <v>43060</v>
      </c>
      <c r="E248" s="62" t="s">
        <v>1004</v>
      </c>
      <c r="F248" s="62">
        <v>300</v>
      </c>
      <c r="G248" s="62">
        <v>7053</v>
      </c>
      <c r="H248" s="62">
        <v>2952</v>
      </c>
      <c r="I248" s="62">
        <v>4101</v>
      </c>
    </row>
    <row r="249" spans="1:9" x14ac:dyDescent="0.35">
      <c r="A249" s="62" t="s">
        <v>990</v>
      </c>
      <c r="B249" s="62" t="s">
        <v>991</v>
      </c>
      <c r="C249" s="62" t="s">
        <v>999</v>
      </c>
      <c r="D249" s="62">
        <v>43062</v>
      </c>
      <c r="E249" s="62" t="s">
        <v>993</v>
      </c>
      <c r="F249" s="62">
        <v>900</v>
      </c>
      <c r="G249" s="62">
        <v>17136</v>
      </c>
      <c r="H249" s="62">
        <v>7623</v>
      </c>
      <c r="I249" s="62">
        <v>9513</v>
      </c>
    </row>
    <row r="250" spans="1:9" x14ac:dyDescent="0.35">
      <c r="A250" s="62" t="s">
        <v>986</v>
      </c>
      <c r="B250" s="62" t="s">
        <v>991</v>
      </c>
      <c r="C250" s="62" t="s">
        <v>992</v>
      </c>
      <c r="D250" s="62">
        <v>43062</v>
      </c>
      <c r="E250" s="62" t="s">
        <v>1004</v>
      </c>
      <c r="F250" s="62">
        <v>100</v>
      </c>
      <c r="G250" s="62">
        <v>2410</v>
      </c>
      <c r="H250" s="62">
        <v>984</v>
      </c>
      <c r="I250" s="62">
        <v>1426</v>
      </c>
    </row>
    <row r="251" spans="1:9" x14ac:dyDescent="0.35">
      <c r="A251" s="62" t="s">
        <v>990</v>
      </c>
      <c r="B251" s="62" t="s">
        <v>991</v>
      </c>
      <c r="C251" s="62" t="s">
        <v>992</v>
      </c>
      <c r="D251" s="62">
        <v>43063</v>
      </c>
      <c r="E251" s="62" t="s">
        <v>993</v>
      </c>
      <c r="F251" s="62">
        <v>300</v>
      </c>
      <c r="G251" s="62">
        <v>6462</v>
      </c>
      <c r="H251" s="62">
        <v>2952</v>
      </c>
      <c r="I251" s="62">
        <v>3510</v>
      </c>
    </row>
    <row r="252" spans="1:9" x14ac:dyDescent="0.35">
      <c r="A252" s="62" t="s">
        <v>996</v>
      </c>
      <c r="B252" s="62" t="s">
        <v>987</v>
      </c>
      <c r="C252" s="62" t="s">
        <v>988</v>
      </c>
      <c r="D252" s="62">
        <v>43064</v>
      </c>
      <c r="E252" s="62" t="s">
        <v>1017</v>
      </c>
      <c r="F252" s="62">
        <v>100</v>
      </c>
      <c r="G252" s="62">
        <v>2538</v>
      </c>
      <c r="H252" s="62">
        <v>1022</v>
      </c>
      <c r="I252" s="62">
        <v>1516</v>
      </c>
    </row>
    <row r="253" spans="1:9" x14ac:dyDescent="0.35">
      <c r="A253" s="62" t="s">
        <v>986</v>
      </c>
      <c r="B253" s="62" t="s">
        <v>991</v>
      </c>
      <c r="C253" s="62" t="s">
        <v>992</v>
      </c>
      <c r="D253" s="62">
        <v>43067</v>
      </c>
      <c r="E253" s="62" t="s">
        <v>1007</v>
      </c>
      <c r="F253" s="62">
        <v>500</v>
      </c>
      <c r="G253" s="62">
        <v>9890</v>
      </c>
      <c r="H253" s="62">
        <v>4920</v>
      </c>
      <c r="I253" s="62">
        <v>4970</v>
      </c>
    </row>
    <row r="254" spans="1:9" x14ac:dyDescent="0.35">
      <c r="A254" s="62" t="s">
        <v>990</v>
      </c>
      <c r="B254" s="62" t="s">
        <v>987</v>
      </c>
      <c r="C254" s="62" t="s">
        <v>992</v>
      </c>
      <c r="D254" s="62">
        <v>43067</v>
      </c>
      <c r="E254" s="62" t="s">
        <v>1000</v>
      </c>
      <c r="F254" s="62">
        <v>100</v>
      </c>
      <c r="G254" s="62">
        <v>2004</v>
      </c>
      <c r="H254" s="62">
        <v>984</v>
      </c>
      <c r="I254" s="62">
        <v>1020</v>
      </c>
    </row>
    <row r="255" spans="1:9" x14ac:dyDescent="0.35">
      <c r="A255" s="62" t="s">
        <v>986</v>
      </c>
      <c r="B255" s="62" t="s">
        <v>991</v>
      </c>
      <c r="C255" s="62" t="s">
        <v>988</v>
      </c>
      <c r="D255" s="62">
        <v>43068</v>
      </c>
      <c r="E255" s="62" t="s">
        <v>1007</v>
      </c>
      <c r="F255" s="62">
        <v>300</v>
      </c>
      <c r="G255" s="62">
        <v>7569</v>
      </c>
      <c r="H255" s="62">
        <v>3066</v>
      </c>
      <c r="I255" s="62">
        <v>4503</v>
      </c>
    </row>
    <row r="256" spans="1:9" x14ac:dyDescent="0.35">
      <c r="A256" s="62" t="s">
        <v>990</v>
      </c>
      <c r="B256" s="62" t="s">
        <v>991</v>
      </c>
      <c r="C256" s="62" t="s">
        <v>999</v>
      </c>
      <c r="D256" s="62">
        <v>43069</v>
      </c>
      <c r="E256" s="62" t="s">
        <v>993</v>
      </c>
      <c r="F256" s="62">
        <v>300</v>
      </c>
      <c r="G256" s="62">
        <v>5592</v>
      </c>
      <c r="H256" s="62">
        <v>2541</v>
      </c>
      <c r="I256" s="62">
        <v>3051</v>
      </c>
    </row>
    <row r="257" spans="1:9" x14ac:dyDescent="0.35">
      <c r="A257" s="62" t="s">
        <v>986</v>
      </c>
      <c r="B257" s="62" t="s">
        <v>991</v>
      </c>
      <c r="C257" s="62" t="s">
        <v>992</v>
      </c>
      <c r="D257" s="62">
        <v>43070</v>
      </c>
      <c r="E257" s="62" t="s">
        <v>1002</v>
      </c>
      <c r="F257" s="62">
        <v>200</v>
      </c>
      <c r="G257" s="62">
        <v>3942</v>
      </c>
      <c r="H257" s="62">
        <v>1968</v>
      </c>
      <c r="I257" s="62">
        <v>1974</v>
      </c>
    </row>
    <row r="258" spans="1:9" x14ac:dyDescent="0.35">
      <c r="A258" s="62" t="s">
        <v>1009</v>
      </c>
      <c r="B258" s="62" t="s">
        <v>987</v>
      </c>
      <c r="C258" s="62" t="s">
        <v>992</v>
      </c>
      <c r="D258" s="62">
        <v>43071</v>
      </c>
      <c r="E258" s="62" t="s">
        <v>1024</v>
      </c>
      <c r="F258" s="62">
        <v>800</v>
      </c>
      <c r="G258" s="62">
        <v>19344</v>
      </c>
      <c r="H258" s="62">
        <v>7872</v>
      </c>
      <c r="I258" s="62">
        <v>11472</v>
      </c>
    </row>
    <row r="259" spans="1:9" x14ac:dyDescent="0.35">
      <c r="A259" s="62" t="s">
        <v>986</v>
      </c>
      <c r="B259" s="62" t="s">
        <v>367</v>
      </c>
      <c r="C259" s="62" t="s">
        <v>992</v>
      </c>
      <c r="D259" s="62">
        <v>43073</v>
      </c>
      <c r="E259" s="62" t="s">
        <v>1003</v>
      </c>
      <c r="F259" s="62">
        <v>900</v>
      </c>
      <c r="G259" s="62">
        <v>21546</v>
      </c>
      <c r="H259" s="62">
        <v>8856</v>
      </c>
      <c r="I259" s="62">
        <v>12690</v>
      </c>
    </row>
    <row r="260" spans="1:9" x14ac:dyDescent="0.35">
      <c r="A260" s="62" t="s">
        <v>1009</v>
      </c>
      <c r="B260" s="62" t="s">
        <v>987</v>
      </c>
      <c r="C260" s="62" t="s">
        <v>992</v>
      </c>
      <c r="D260" s="62">
        <v>43074</v>
      </c>
      <c r="E260" s="62" t="s">
        <v>1024</v>
      </c>
      <c r="F260" s="62">
        <v>500</v>
      </c>
      <c r="G260" s="62">
        <v>10760</v>
      </c>
      <c r="H260" s="62">
        <v>4920</v>
      </c>
      <c r="I260" s="62">
        <v>5840</v>
      </c>
    </row>
    <row r="261" spans="1:9" x14ac:dyDescent="0.35">
      <c r="A261" s="62" t="s">
        <v>996</v>
      </c>
      <c r="B261" s="62" t="s">
        <v>367</v>
      </c>
      <c r="C261" s="62" t="s">
        <v>999</v>
      </c>
      <c r="D261" s="62">
        <v>43074</v>
      </c>
      <c r="E261" s="62" t="s">
        <v>1001</v>
      </c>
      <c r="F261" s="62">
        <v>900</v>
      </c>
      <c r="G261" s="62">
        <v>18243</v>
      </c>
      <c r="H261" s="62">
        <v>7623</v>
      </c>
      <c r="I261" s="62">
        <v>10620</v>
      </c>
    </row>
    <row r="262" spans="1:9" x14ac:dyDescent="0.35">
      <c r="A262" s="62" t="s">
        <v>986</v>
      </c>
      <c r="B262" s="62" t="s">
        <v>987</v>
      </c>
      <c r="C262" s="62" t="s">
        <v>999</v>
      </c>
      <c r="D262" s="62">
        <v>43075</v>
      </c>
      <c r="E262" s="62" t="s">
        <v>989</v>
      </c>
      <c r="F262" s="62">
        <v>800</v>
      </c>
      <c r="G262" s="62">
        <v>16856</v>
      </c>
      <c r="H262" s="62">
        <v>6776</v>
      </c>
      <c r="I262" s="62">
        <v>10080</v>
      </c>
    </row>
    <row r="263" spans="1:9" x14ac:dyDescent="0.35">
      <c r="A263" s="62" t="s">
        <v>1009</v>
      </c>
      <c r="B263" s="62" t="s">
        <v>367</v>
      </c>
      <c r="C263" s="62" t="s">
        <v>999</v>
      </c>
      <c r="D263" s="62">
        <v>43077</v>
      </c>
      <c r="E263" s="62" t="s">
        <v>1010</v>
      </c>
      <c r="F263" s="62">
        <v>700</v>
      </c>
      <c r="G263" s="62">
        <v>14105</v>
      </c>
      <c r="H263" s="62">
        <v>5929</v>
      </c>
      <c r="I263" s="62">
        <v>8176</v>
      </c>
    </row>
    <row r="264" spans="1:9" x14ac:dyDescent="0.35">
      <c r="A264" s="62" t="s">
        <v>986</v>
      </c>
      <c r="B264" s="62" t="s">
        <v>991</v>
      </c>
      <c r="C264" s="62" t="s">
        <v>999</v>
      </c>
      <c r="D264" s="62">
        <v>43077</v>
      </c>
      <c r="E264" s="62" t="s">
        <v>1002</v>
      </c>
      <c r="F264" s="62">
        <v>100</v>
      </c>
      <c r="G264" s="62">
        <v>2111</v>
      </c>
      <c r="H264" s="62">
        <v>847</v>
      </c>
      <c r="I264" s="62">
        <v>1264</v>
      </c>
    </row>
    <row r="265" spans="1:9" x14ac:dyDescent="0.35">
      <c r="A265" s="62" t="s">
        <v>986</v>
      </c>
      <c r="B265" s="62" t="s">
        <v>987</v>
      </c>
      <c r="C265" s="62" t="s">
        <v>988</v>
      </c>
      <c r="D265" s="62">
        <v>43078</v>
      </c>
      <c r="E265" s="62" t="s">
        <v>1012</v>
      </c>
      <c r="F265" s="62">
        <v>400</v>
      </c>
      <c r="G265" s="62">
        <v>9660</v>
      </c>
      <c r="H265" s="62">
        <v>4088</v>
      </c>
      <c r="I265" s="62">
        <v>5572</v>
      </c>
    </row>
    <row r="266" spans="1:9" x14ac:dyDescent="0.35">
      <c r="A266" s="62" t="s">
        <v>1009</v>
      </c>
      <c r="B266" s="62" t="s">
        <v>367</v>
      </c>
      <c r="C266" s="62" t="s">
        <v>999</v>
      </c>
      <c r="D266" s="62">
        <v>43079</v>
      </c>
      <c r="E266" s="62" t="s">
        <v>1010</v>
      </c>
      <c r="F266" s="62">
        <v>100</v>
      </c>
      <c r="G266" s="62">
        <v>1878</v>
      </c>
      <c r="H266" s="62">
        <v>847</v>
      </c>
      <c r="I266" s="62">
        <v>1031</v>
      </c>
    </row>
    <row r="267" spans="1:9" x14ac:dyDescent="0.35">
      <c r="A267" s="62" t="s">
        <v>986</v>
      </c>
      <c r="B267" s="62" t="s">
        <v>991</v>
      </c>
      <c r="C267" s="62" t="s">
        <v>992</v>
      </c>
      <c r="D267" s="62">
        <v>43079</v>
      </c>
      <c r="E267" s="62" t="s">
        <v>1007</v>
      </c>
      <c r="F267" s="62">
        <v>600</v>
      </c>
      <c r="G267" s="62">
        <v>12888</v>
      </c>
      <c r="H267" s="62">
        <v>5904</v>
      </c>
      <c r="I267" s="62">
        <v>6984</v>
      </c>
    </row>
    <row r="268" spans="1:9" x14ac:dyDescent="0.35">
      <c r="A268" s="62" t="s">
        <v>986</v>
      </c>
      <c r="B268" s="62" t="s">
        <v>991</v>
      </c>
      <c r="C268" s="62" t="s">
        <v>999</v>
      </c>
      <c r="D268" s="62">
        <v>43081</v>
      </c>
      <c r="E268" s="62" t="s">
        <v>1002</v>
      </c>
      <c r="F268" s="62">
        <v>100</v>
      </c>
      <c r="G268" s="62">
        <v>2108</v>
      </c>
      <c r="H268" s="62">
        <v>847</v>
      </c>
      <c r="I268" s="62">
        <v>1261</v>
      </c>
    </row>
    <row r="269" spans="1:9" x14ac:dyDescent="0.35">
      <c r="A269" s="62" t="s">
        <v>1009</v>
      </c>
      <c r="B269" s="62" t="s">
        <v>367</v>
      </c>
      <c r="C269" s="62" t="s">
        <v>999</v>
      </c>
      <c r="D269" s="62">
        <v>43083</v>
      </c>
      <c r="E269" s="62" t="s">
        <v>1010</v>
      </c>
      <c r="F269" s="62">
        <v>600</v>
      </c>
      <c r="G269" s="62">
        <v>11964</v>
      </c>
      <c r="H269" s="62">
        <v>5082</v>
      </c>
      <c r="I269" s="62">
        <v>6882</v>
      </c>
    </row>
    <row r="270" spans="1:9" x14ac:dyDescent="0.35">
      <c r="A270" s="62" t="s">
        <v>1009</v>
      </c>
      <c r="B270" s="62" t="s">
        <v>367</v>
      </c>
      <c r="C270" s="62" t="s">
        <v>988</v>
      </c>
      <c r="D270" s="62">
        <v>43084</v>
      </c>
      <c r="E270" s="62" t="s">
        <v>1010</v>
      </c>
      <c r="F270" s="62">
        <v>900</v>
      </c>
      <c r="G270" s="62">
        <v>20664</v>
      </c>
      <c r="H270" s="62">
        <v>9198</v>
      </c>
      <c r="I270" s="62">
        <v>11466</v>
      </c>
    </row>
    <row r="271" spans="1:9" x14ac:dyDescent="0.35">
      <c r="A271" s="62" t="s">
        <v>986</v>
      </c>
      <c r="B271" s="62" t="s">
        <v>991</v>
      </c>
      <c r="C271" s="62" t="s">
        <v>988</v>
      </c>
      <c r="D271" s="62">
        <v>43084</v>
      </c>
      <c r="E271" s="62" t="s">
        <v>1002</v>
      </c>
      <c r="F271" s="62">
        <v>300</v>
      </c>
      <c r="G271" s="62">
        <v>6732</v>
      </c>
      <c r="H271" s="62">
        <v>3066</v>
      </c>
      <c r="I271" s="62">
        <v>3666</v>
      </c>
    </row>
    <row r="272" spans="1:9" x14ac:dyDescent="0.35">
      <c r="A272" s="62" t="s">
        <v>1009</v>
      </c>
      <c r="B272" s="62" t="s">
        <v>367</v>
      </c>
      <c r="C272" s="62" t="s">
        <v>999</v>
      </c>
      <c r="D272" s="62">
        <v>43087</v>
      </c>
      <c r="E272" s="62" t="s">
        <v>1010</v>
      </c>
      <c r="F272" s="62">
        <v>900</v>
      </c>
      <c r="G272" s="62">
        <v>15651</v>
      </c>
      <c r="H272" s="62">
        <v>7623</v>
      </c>
      <c r="I272" s="62">
        <v>8028</v>
      </c>
    </row>
    <row r="273" spans="1:9" x14ac:dyDescent="0.35">
      <c r="A273" s="62" t="s">
        <v>1013</v>
      </c>
      <c r="B273" s="62" t="s">
        <v>367</v>
      </c>
      <c r="C273" s="62" t="s">
        <v>999</v>
      </c>
      <c r="D273" s="62">
        <v>43088</v>
      </c>
      <c r="E273" s="62" t="s">
        <v>1014</v>
      </c>
      <c r="F273" s="62">
        <v>600</v>
      </c>
      <c r="G273" s="62">
        <v>11274</v>
      </c>
      <c r="H273" s="62">
        <v>5082</v>
      </c>
      <c r="I273" s="62">
        <v>6192</v>
      </c>
    </row>
    <row r="274" spans="1:9" x14ac:dyDescent="0.35">
      <c r="A274" s="62" t="s">
        <v>986</v>
      </c>
      <c r="B274" s="62" t="s">
        <v>987</v>
      </c>
      <c r="C274" s="62" t="s">
        <v>999</v>
      </c>
      <c r="D274" s="62">
        <v>43089</v>
      </c>
      <c r="E274" s="62" t="s">
        <v>989</v>
      </c>
      <c r="F274" s="62">
        <v>800</v>
      </c>
      <c r="G274" s="62">
        <v>14408</v>
      </c>
      <c r="H274" s="62">
        <v>6776</v>
      </c>
      <c r="I274" s="62">
        <v>7632</v>
      </c>
    </row>
    <row r="275" spans="1:9" x14ac:dyDescent="0.35">
      <c r="A275" s="62" t="s">
        <v>986</v>
      </c>
      <c r="B275" s="62" t="s">
        <v>991</v>
      </c>
      <c r="C275" s="62" t="s">
        <v>988</v>
      </c>
      <c r="D275" s="62">
        <v>43090</v>
      </c>
      <c r="E275" s="62" t="s">
        <v>1002</v>
      </c>
      <c r="F275" s="62">
        <v>100</v>
      </c>
      <c r="G275" s="62">
        <v>2213</v>
      </c>
      <c r="H275" s="62">
        <v>1022</v>
      </c>
      <c r="I275" s="62">
        <v>1191</v>
      </c>
    </row>
    <row r="276" spans="1:9" x14ac:dyDescent="0.35">
      <c r="A276" s="62" t="s">
        <v>986</v>
      </c>
      <c r="B276" s="62" t="s">
        <v>991</v>
      </c>
      <c r="C276" s="62" t="s">
        <v>999</v>
      </c>
      <c r="D276" s="62">
        <v>43091</v>
      </c>
      <c r="E276" s="62" t="s">
        <v>1002</v>
      </c>
      <c r="F276" s="62">
        <v>500</v>
      </c>
      <c r="G276" s="62">
        <v>8725</v>
      </c>
      <c r="H276" s="62">
        <v>4235</v>
      </c>
      <c r="I276" s="62">
        <v>4490</v>
      </c>
    </row>
    <row r="277" spans="1:9" x14ac:dyDescent="0.35">
      <c r="A277" s="62" t="s">
        <v>990</v>
      </c>
      <c r="B277" s="62" t="s">
        <v>991</v>
      </c>
      <c r="C277" s="62" t="s">
        <v>988</v>
      </c>
      <c r="D277" s="62">
        <v>43093</v>
      </c>
      <c r="E277" s="62" t="s">
        <v>993</v>
      </c>
      <c r="F277" s="62">
        <v>900</v>
      </c>
      <c r="G277" s="62">
        <v>18666</v>
      </c>
      <c r="H277" s="62">
        <v>9198</v>
      </c>
      <c r="I277" s="62">
        <v>9468</v>
      </c>
    </row>
    <row r="278" spans="1:9" x14ac:dyDescent="0.35">
      <c r="A278" s="62" t="s">
        <v>990</v>
      </c>
      <c r="B278" s="62" t="s">
        <v>991</v>
      </c>
      <c r="C278" s="62" t="s">
        <v>999</v>
      </c>
      <c r="D278" s="62">
        <v>43094</v>
      </c>
      <c r="E278" s="62" t="s">
        <v>993</v>
      </c>
      <c r="F278" s="62">
        <v>100</v>
      </c>
      <c r="G278" s="62">
        <v>2055</v>
      </c>
      <c r="H278" s="62">
        <v>847</v>
      </c>
      <c r="I278" s="62">
        <v>1208</v>
      </c>
    </row>
    <row r="279" spans="1:9" x14ac:dyDescent="0.35">
      <c r="A279" s="62" t="s">
        <v>986</v>
      </c>
      <c r="B279" s="62" t="s">
        <v>991</v>
      </c>
      <c r="C279" s="62" t="s">
        <v>992</v>
      </c>
      <c r="D279" s="62">
        <v>43094</v>
      </c>
      <c r="E279" s="62" t="s">
        <v>1007</v>
      </c>
      <c r="F279" s="62">
        <v>500</v>
      </c>
      <c r="G279" s="62">
        <v>10475</v>
      </c>
      <c r="H279" s="62">
        <v>4920</v>
      </c>
      <c r="I279" s="62">
        <v>5555</v>
      </c>
    </row>
    <row r="280" spans="1:9" x14ac:dyDescent="0.35">
      <c r="A280" s="62" t="s">
        <v>1009</v>
      </c>
      <c r="B280" s="62" t="s">
        <v>367</v>
      </c>
      <c r="C280" s="62" t="s">
        <v>988</v>
      </c>
      <c r="D280" s="62">
        <v>43096</v>
      </c>
      <c r="E280" s="62" t="s">
        <v>1010</v>
      </c>
      <c r="F280" s="62">
        <v>600</v>
      </c>
      <c r="G280" s="62">
        <v>14178</v>
      </c>
      <c r="H280" s="62">
        <v>6132</v>
      </c>
      <c r="I280" s="62">
        <v>8046</v>
      </c>
    </row>
    <row r="281" spans="1:9" x14ac:dyDescent="0.35">
      <c r="A281" s="62" t="s">
        <v>986</v>
      </c>
      <c r="B281" s="62" t="s">
        <v>991</v>
      </c>
      <c r="C281" s="62" t="s">
        <v>999</v>
      </c>
      <c r="D281" s="62">
        <v>43096</v>
      </c>
      <c r="E281" s="62" t="s">
        <v>1007</v>
      </c>
      <c r="F281" s="62">
        <v>100</v>
      </c>
      <c r="G281" s="62">
        <v>1861</v>
      </c>
      <c r="H281" s="62">
        <v>847</v>
      </c>
      <c r="I281" s="62">
        <v>1014</v>
      </c>
    </row>
    <row r="282" spans="1:9" x14ac:dyDescent="0.35">
      <c r="A282" s="62" t="s">
        <v>986</v>
      </c>
      <c r="B282" s="62" t="s">
        <v>367</v>
      </c>
      <c r="C282" s="62" t="s">
        <v>999</v>
      </c>
      <c r="D282" s="62">
        <v>43097</v>
      </c>
      <c r="E282" s="62" t="s">
        <v>1003</v>
      </c>
      <c r="F282" s="62">
        <v>500</v>
      </c>
      <c r="G282" s="62">
        <v>9460</v>
      </c>
      <c r="H282" s="62">
        <v>4235</v>
      </c>
      <c r="I282" s="62">
        <v>5225</v>
      </c>
    </row>
    <row r="283" spans="1:9" x14ac:dyDescent="0.35">
      <c r="A283" s="62" t="s">
        <v>990</v>
      </c>
      <c r="B283" s="62" t="s">
        <v>987</v>
      </c>
      <c r="C283" s="62" t="s">
        <v>999</v>
      </c>
      <c r="D283" s="62">
        <v>43098</v>
      </c>
      <c r="E283" s="62" t="s">
        <v>1000</v>
      </c>
      <c r="F283" s="62">
        <v>600</v>
      </c>
      <c r="G283" s="62">
        <v>10290</v>
      </c>
      <c r="H283" s="62">
        <v>5082</v>
      </c>
      <c r="I283" s="62">
        <v>5208</v>
      </c>
    </row>
    <row r="284" spans="1:9" x14ac:dyDescent="0.35">
      <c r="A284" s="62" t="s">
        <v>990</v>
      </c>
      <c r="B284" s="62" t="s">
        <v>991</v>
      </c>
      <c r="C284" s="62" t="s">
        <v>999</v>
      </c>
      <c r="D284" s="62">
        <v>43102</v>
      </c>
      <c r="E284" s="62" t="s">
        <v>993</v>
      </c>
      <c r="F284" s="62">
        <v>500</v>
      </c>
      <c r="G284" s="62">
        <v>10245</v>
      </c>
      <c r="H284" s="62">
        <v>4235</v>
      </c>
      <c r="I284" s="62">
        <v>6010</v>
      </c>
    </row>
    <row r="285" spans="1:9" x14ac:dyDescent="0.35">
      <c r="A285" s="62" t="s">
        <v>986</v>
      </c>
      <c r="B285" s="62" t="s">
        <v>991</v>
      </c>
      <c r="C285" s="62" t="s">
        <v>988</v>
      </c>
      <c r="D285" s="62">
        <v>43103</v>
      </c>
      <c r="E285" s="62" t="s">
        <v>1007</v>
      </c>
      <c r="F285" s="62">
        <v>500</v>
      </c>
      <c r="G285" s="62">
        <v>11240</v>
      </c>
      <c r="H285" s="62">
        <v>5110</v>
      </c>
      <c r="I285" s="62">
        <v>6130</v>
      </c>
    </row>
    <row r="286" spans="1:9" x14ac:dyDescent="0.35">
      <c r="A286" s="62" t="s">
        <v>986</v>
      </c>
      <c r="B286" s="62" t="s">
        <v>991</v>
      </c>
      <c r="C286" s="62" t="s">
        <v>988</v>
      </c>
      <c r="D286" s="62">
        <v>43104</v>
      </c>
      <c r="E286" s="62" t="s">
        <v>1007</v>
      </c>
      <c r="F286" s="62">
        <v>400</v>
      </c>
      <c r="G286" s="62">
        <v>9204</v>
      </c>
      <c r="H286" s="62">
        <v>4088</v>
      </c>
      <c r="I286" s="62">
        <v>5116</v>
      </c>
    </row>
    <row r="287" spans="1:9" x14ac:dyDescent="0.35">
      <c r="A287" s="62" t="s">
        <v>986</v>
      </c>
      <c r="B287" s="62" t="s">
        <v>991</v>
      </c>
      <c r="C287" s="62" t="s">
        <v>999</v>
      </c>
      <c r="D287" s="62">
        <v>43105</v>
      </c>
      <c r="E287" s="62" t="s">
        <v>1002</v>
      </c>
      <c r="F287" s="62">
        <v>400</v>
      </c>
      <c r="G287" s="62">
        <v>6860</v>
      </c>
      <c r="H287" s="62">
        <v>3388</v>
      </c>
      <c r="I287" s="62">
        <v>3472</v>
      </c>
    </row>
    <row r="288" spans="1:9" x14ac:dyDescent="0.35">
      <c r="A288" s="62" t="s">
        <v>994</v>
      </c>
      <c r="B288" s="62" t="s">
        <v>367</v>
      </c>
      <c r="C288" s="62" t="s">
        <v>988</v>
      </c>
      <c r="D288" s="62">
        <v>43107</v>
      </c>
      <c r="E288" s="62" t="s">
        <v>995</v>
      </c>
      <c r="F288" s="62">
        <v>600</v>
      </c>
      <c r="G288" s="62">
        <v>13806</v>
      </c>
      <c r="H288" s="62">
        <v>6132</v>
      </c>
      <c r="I288" s="62">
        <v>7674</v>
      </c>
    </row>
    <row r="289" spans="1:9" x14ac:dyDescent="0.35">
      <c r="A289" s="62" t="s">
        <v>996</v>
      </c>
      <c r="B289" s="62" t="s">
        <v>368</v>
      </c>
      <c r="C289" s="62" t="s">
        <v>988</v>
      </c>
      <c r="D289" s="62">
        <v>43109</v>
      </c>
      <c r="E289" s="62" t="s">
        <v>1018</v>
      </c>
      <c r="F289" s="62">
        <v>900</v>
      </c>
      <c r="G289" s="62">
        <v>21015</v>
      </c>
      <c r="H289" s="62">
        <v>9198</v>
      </c>
      <c r="I289" s="62">
        <v>11817</v>
      </c>
    </row>
    <row r="290" spans="1:9" x14ac:dyDescent="0.35">
      <c r="A290" s="62" t="s">
        <v>986</v>
      </c>
      <c r="B290" s="62" t="s">
        <v>991</v>
      </c>
      <c r="C290" s="62" t="s">
        <v>988</v>
      </c>
      <c r="D290" s="62">
        <v>43110</v>
      </c>
      <c r="E290" s="62" t="s">
        <v>1007</v>
      </c>
      <c r="F290" s="62">
        <v>900</v>
      </c>
      <c r="G290" s="62">
        <v>21465</v>
      </c>
      <c r="H290" s="62">
        <v>9198</v>
      </c>
      <c r="I290" s="62">
        <v>12267</v>
      </c>
    </row>
    <row r="291" spans="1:9" x14ac:dyDescent="0.35">
      <c r="A291" s="62" t="s">
        <v>986</v>
      </c>
      <c r="B291" s="62" t="s">
        <v>991</v>
      </c>
      <c r="C291" s="62" t="s">
        <v>988</v>
      </c>
      <c r="D291" s="62">
        <v>43112</v>
      </c>
      <c r="E291" s="62" t="s">
        <v>1007</v>
      </c>
      <c r="F291" s="62">
        <v>400</v>
      </c>
      <c r="G291" s="62">
        <v>9144</v>
      </c>
      <c r="H291" s="62">
        <v>4088</v>
      </c>
      <c r="I291" s="62">
        <v>5056</v>
      </c>
    </row>
    <row r="292" spans="1:9" x14ac:dyDescent="0.35">
      <c r="A292" s="62" t="s">
        <v>986</v>
      </c>
      <c r="B292" s="62" t="s">
        <v>367</v>
      </c>
      <c r="C292" s="62" t="s">
        <v>999</v>
      </c>
      <c r="D292" s="62">
        <v>43114</v>
      </c>
      <c r="E292" s="62" t="s">
        <v>1003</v>
      </c>
      <c r="F292" s="62">
        <v>100</v>
      </c>
      <c r="G292" s="62">
        <v>1740</v>
      </c>
      <c r="H292" s="62">
        <v>847</v>
      </c>
      <c r="I292" s="62">
        <v>893</v>
      </c>
    </row>
    <row r="293" spans="1:9" x14ac:dyDescent="0.35">
      <c r="A293" s="62" t="s">
        <v>996</v>
      </c>
      <c r="B293" s="62" t="s">
        <v>367</v>
      </c>
      <c r="C293" s="62" t="s">
        <v>999</v>
      </c>
      <c r="D293" s="62">
        <v>43114</v>
      </c>
      <c r="E293" s="62" t="s">
        <v>1001</v>
      </c>
      <c r="F293" s="62">
        <v>1000</v>
      </c>
      <c r="G293" s="62">
        <v>19110</v>
      </c>
      <c r="H293" s="62">
        <v>8470</v>
      </c>
      <c r="I293" s="62">
        <v>10640</v>
      </c>
    </row>
    <row r="294" spans="1:9" x14ac:dyDescent="0.35">
      <c r="A294" s="62" t="s">
        <v>996</v>
      </c>
      <c r="B294" s="62" t="s">
        <v>367</v>
      </c>
      <c r="C294" s="62" t="s">
        <v>988</v>
      </c>
      <c r="D294" s="62">
        <v>43116</v>
      </c>
      <c r="E294" s="62" t="s">
        <v>1001</v>
      </c>
      <c r="F294" s="62">
        <v>900</v>
      </c>
      <c r="G294" s="62">
        <v>21888</v>
      </c>
      <c r="H294" s="62">
        <v>9198</v>
      </c>
      <c r="I294" s="62">
        <v>12690</v>
      </c>
    </row>
    <row r="295" spans="1:9" x14ac:dyDescent="0.35">
      <c r="A295" s="62" t="s">
        <v>1009</v>
      </c>
      <c r="B295" s="62" t="s">
        <v>367</v>
      </c>
      <c r="C295" s="62" t="s">
        <v>992</v>
      </c>
      <c r="D295" s="62">
        <v>43117</v>
      </c>
      <c r="E295" s="62" t="s">
        <v>1010</v>
      </c>
      <c r="F295" s="62">
        <v>300</v>
      </c>
      <c r="G295" s="62">
        <v>5961</v>
      </c>
      <c r="H295" s="62">
        <v>2952</v>
      </c>
      <c r="I295" s="62">
        <v>3009</v>
      </c>
    </row>
    <row r="296" spans="1:9" x14ac:dyDescent="0.35">
      <c r="A296" s="62" t="s">
        <v>986</v>
      </c>
      <c r="B296" s="62" t="s">
        <v>991</v>
      </c>
      <c r="C296" s="62" t="s">
        <v>999</v>
      </c>
      <c r="D296" s="62">
        <v>43120</v>
      </c>
      <c r="E296" s="62" t="s">
        <v>1004</v>
      </c>
      <c r="F296" s="62">
        <v>900</v>
      </c>
      <c r="G296" s="62">
        <v>17505</v>
      </c>
      <c r="H296" s="62">
        <v>7623</v>
      </c>
      <c r="I296" s="62">
        <v>9882</v>
      </c>
    </row>
    <row r="297" spans="1:9" x14ac:dyDescent="0.35">
      <c r="A297" s="62" t="s">
        <v>1009</v>
      </c>
      <c r="B297" s="62" t="s">
        <v>367</v>
      </c>
      <c r="C297" s="62" t="s">
        <v>992</v>
      </c>
      <c r="D297" s="62">
        <v>43121</v>
      </c>
      <c r="E297" s="62" t="s">
        <v>1010</v>
      </c>
      <c r="F297" s="62">
        <v>300</v>
      </c>
      <c r="G297" s="62">
        <v>7032</v>
      </c>
      <c r="H297" s="62">
        <v>2952</v>
      </c>
      <c r="I297" s="62">
        <v>4080</v>
      </c>
    </row>
    <row r="298" spans="1:9" x14ac:dyDescent="0.35">
      <c r="A298" s="62" t="s">
        <v>1009</v>
      </c>
      <c r="B298" s="62" t="s">
        <v>367</v>
      </c>
      <c r="C298" s="62" t="s">
        <v>992</v>
      </c>
      <c r="D298" s="62">
        <v>43122</v>
      </c>
      <c r="E298" s="62" t="s">
        <v>1010</v>
      </c>
      <c r="F298" s="62">
        <v>300</v>
      </c>
      <c r="G298" s="62">
        <v>6735</v>
      </c>
      <c r="H298" s="62">
        <v>2952</v>
      </c>
      <c r="I298" s="62">
        <v>3783</v>
      </c>
    </row>
    <row r="299" spans="1:9" x14ac:dyDescent="0.35">
      <c r="A299" s="62" t="s">
        <v>1009</v>
      </c>
      <c r="B299" s="62" t="s">
        <v>367</v>
      </c>
      <c r="C299" s="62" t="s">
        <v>999</v>
      </c>
      <c r="D299" s="62">
        <v>43123</v>
      </c>
      <c r="E299" s="62" t="s">
        <v>1010</v>
      </c>
      <c r="F299" s="62">
        <v>400</v>
      </c>
      <c r="G299" s="62">
        <v>8164</v>
      </c>
      <c r="H299" s="62">
        <v>3388</v>
      </c>
      <c r="I299" s="62">
        <v>4776</v>
      </c>
    </row>
    <row r="300" spans="1:9" x14ac:dyDescent="0.35">
      <c r="A300" s="62" t="s">
        <v>996</v>
      </c>
      <c r="B300" s="62" t="s">
        <v>367</v>
      </c>
      <c r="C300" s="62" t="s">
        <v>999</v>
      </c>
      <c r="D300" s="62">
        <v>43124</v>
      </c>
      <c r="E300" s="62" t="s">
        <v>1001</v>
      </c>
      <c r="F300" s="62">
        <v>300</v>
      </c>
      <c r="G300" s="62">
        <v>6207</v>
      </c>
      <c r="H300" s="62">
        <v>2541</v>
      </c>
      <c r="I300" s="62">
        <v>3666</v>
      </c>
    </row>
    <row r="301" spans="1:9" x14ac:dyDescent="0.35">
      <c r="A301" s="62" t="s">
        <v>1009</v>
      </c>
      <c r="B301" s="62" t="s">
        <v>367</v>
      </c>
      <c r="C301" s="62" t="s">
        <v>992</v>
      </c>
      <c r="D301" s="62">
        <v>43125</v>
      </c>
      <c r="E301" s="62" t="s">
        <v>1010</v>
      </c>
      <c r="F301" s="62">
        <v>300</v>
      </c>
      <c r="G301" s="62">
        <v>6240</v>
      </c>
      <c r="H301" s="62">
        <v>2952</v>
      </c>
      <c r="I301" s="62">
        <v>3288</v>
      </c>
    </row>
    <row r="302" spans="1:9" x14ac:dyDescent="0.35">
      <c r="A302" s="62" t="s">
        <v>986</v>
      </c>
      <c r="B302" s="62" t="s">
        <v>991</v>
      </c>
      <c r="C302" s="62" t="s">
        <v>999</v>
      </c>
      <c r="D302" s="62">
        <v>43127</v>
      </c>
      <c r="E302" s="62" t="s">
        <v>1007</v>
      </c>
      <c r="F302" s="62">
        <v>500</v>
      </c>
      <c r="G302" s="62">
        <v>10445</v>
      </c>
      <c r="H302" s="62">
        <v>4235</v>
      </c>
      <c r="I302" s="62">
        <v>6210</v>
      </c>
    </row>
    <row r="303" spans="1:9" x14ac:dyDescent="0.35">
      <c r="A303" s="62" t="s">
        <v>996</v>
      </c>
      <c r="B303" s="62" t="s">
        <v>367</v>
      </c>
      <c r="C303" s="62" t="s">
        <v>999</v>
      </c>
      <c r="D303" s="62">
        <v>43129</v>
      </c>
      <c r="E303" s="62" t="s">
        <v>1001</v>
      </c>
      <c r="F303" s="62">
        <v>800</v>
      </c>
      <c r="G303" s="62">
        <v>14224</v>
      </c>
      <c r="H303" s="62">
        <v>6776</v>
      </c>
      <c r="I303" s="62">
        <v>7448</v>
      </c>
    </row>
    <row r="304" spans="1:9" x14ac:dyDescent="0.35">
      <c r="A304" s="62" t="s">
        <v>986</v>
      </c>
      <c r="B304" s="62" t="s">
        <v>367</v>
      </c>
      <c r="C304" s="62" t="s">
        <v>988</v>
      </c>
      <c r="D304" s="62">
        <v>43130</v>
      </c>
      <c r="E304" s="62" t="s">
        <v>1003</v>
      </c>
      <c r="F304" s="62">
        <v>400</v>
      </c>
      <c r="G304" s="62">
        <v>10044</v>
      </c>
      <c r="H304" s="62">
        <v>4088</v>
      </c>
      <c r="I304" s="62">
        <v>5956</v>
      </c>
    </row>
    <row r="305" spans="1:9" x14ac:dyDescent="0.35">
      <c r="A305" s="62" t="s">
        <v>986</v>
      </c>
      <c r="B305" s="62" t="s">
        <v>991</v>
      </c>
      <c r="C305" s="62" t="s">
        <v>999</v>
      </c>
      <c r="D305" s="62">
        <v>43131</v>
      </c>
      <c r="E305" s="62" t="s">
        <v>1004</v>
      </c>
      <c r="F305" s="62">
        <v>1000</v>
      </c>
      <c r="G305" s="62">
        <v>19250</v>
      </c>
      <c r="H305" s="62">
        <v>8470</v>
      </c>
      <c r="I305" s="62">
        <v>10780</v>
      </c>
    </row>
    <row r="306" spans="1:9" x14ac:dyDescent="0.35">
      <c r="A306" s="62" t="s">
        <v>1009</v>
      </c>
      <c r="B306" s="62" t="s">
        <v>367</v>
      </c>
      <c r="C306" s="62" t="s">
        <v>992</v>
      </c>
      <c r="D306" s="62">
        <v>43132</v>
      </c>
      <c r="E306" s="62" t="s">
        <v>1010</v>
      </c>
      <c r="F306" s="62">
        <v>200</v>
      </c>
      <c r="G306" s="62">
        <v>4740</v>
      </c>
      <c r="H306" s="62">
        <v>1968</v>
      </c>
      <c r="I306" s="62">
        <v>2772</v>
      </c>
    </row>
    <row r="307" spans="1:9" x14ac:dyDescent="0.35">
      <c r="A307" s="62" t="s">
        <v>990</v>
      </c>
      <c r="B307" s="62" t="s">
        <v>987</v>
      </c>
      <c r="C307" s="62" t="s">
        <v>992</v>
      </c>
      <c r="D307" s="62">
        <v>43132</v>
      </c>
      <c r="E307" s="62" t="s">
        <v>1000</v>
      </c>
      <c r="F307" s="62">
        <v>600</v>
      </c>
      <c r="G307" s="62">
        <v>12672</v>
      </c>
      <c r="H307" s="62">
        <v>5904</v>
      </c>
      <c r="I307" s="62">
        <v>6768</v>
      </c>
    </row>
    <row r="308" spans="1:9" x14ac:dyDescent="0.35">
      <c r="A308" s="62" t="s">
        <v>1009</v>
      </c>
      <c r="B308" s="62" t="s">
        <v>367</v>
      </c>
      <c r="C308" s="62" t="s">
        <v>999</v>
      </c>
      <c r="D308" s="62">
        <v>43136</v>
      </c>
      <c r="E308" s="62" t="s">
        <v>1010</v>
      </c>
      <c r="F308" s="62">
        <v>700</v>
      </c>
      <c r="G308" s="62">
        <v>13314</v>
      </c>
      <c r="H308" s="62">
        <v>5929</v>
      </c>
      <c r="I308" s="62">
        <v>7385</v>
      </c>
    </row>
    <row r="309" spans="1:9" x14ac:dyDescent="0.35">
      <c r="A309" s="62" t="s">
        <v>986</v>
      </c>
      <c r="B309" s="62" t="s">
        <v>991</v>
      </c>
      <c r="C309" s="62" t="s">
        <v>992</v>
      </c>
      <c r="D309" s="62">
        <v>43137</v>
      </c>
      <c r="E309" s="62" t="s">
        <v>1007</v>
      </c>
      <c r="F309" s="62">
        <v>200</v>
      </c>
      <c r="G309" s="62">
        <v>4280</v>
      </c>
      <c r="H309" s="62">
        <v>1968</v>
      </c>
      <c r="I309" s="62">
        <v>2312</v>
      </c>
    </row>
    <row r="310" spans="1:9" x14ac:dyDescent="0.35">
      <c r="A310" s="62" t="s">
        <v>990</v>
      </c>
      <c r="B310" s="62" t="s">
        <v>991</v>
      </c>
      <c r="C310" s="62" t="s">
        <v>999</v>
      </c>
      <c r="D310" s="62">
        <v>43139</v>
      </c>
      <c r="E310" s="62" t="s">
        <v>993</v>
      </c>
      <c r="F310" s="62">
        <v>300</v>
      </c>
      <c r="G310" s="62">
        <v>6045</v>
      </c>
      <c r="H310" s="62">
        <v>2541</v>
      </c>
      <c r="I310" s="62">
        <v>3504</v>
      </c>
    </row>
    <row r="311" spans="1:9" x14ac:dyDescent="0.35">
      <c r="A311" s="62" t="s">
        <v>996</v>
      </c>
      <c r="B311" s="62" t="s">
        <v>367</v>
      </c>
      <c r="C311" s="62" t="s">
        <v>999</v>
      </c>
      <c r="D311" s="62">
        <v>43140</v>
      </c>
      <c r="E311" s="62" t="s">
        <v>1001</v>
      </c>
      <c r="F311" s="62">
        <v>400</v>
      </c>
      <c r="G311" s="62">
        <v>7180</v>
      </c>
      <c r="H311" s="62">
        <v>3388</v>
      </c>
      <c r="I311" s="62">
        <v>3792</v>
      </c>
    </row>
    <row r="312" spans="1:9" x14ac:dyDescent="0.35">
      <c r="A312" s="62" t="s">
        <v>986</v>
      </c>
      <c r="B312" s="62" t="s">
        <v>991</v>
      </c>
      <c r="C312" s="62" t="s">
        <v>992</v>
      </c>
      <c r="D312" s="62">
        <v>43144</v>
      </c>
      <c r="E312" s="62" t="s">
        <v>1004</v>
      </c>
      <c r="F312" s="62">
        <v>600</v>
      </c>
      <c r="G312" s="62">
        <v>12798</v>
      </c>
      <c r="H312" s="62">
        <v>5904</v>
      </c>
      <c r="I312" s="62">
        <v>6894</v>
      </c>
    </row>
    <row r="313" spans="1:9" x14ac:dyDescent="0.35">
      <c r="A313" s="62" t="s">
        <v>996</v>
      </c>
      <c r="B313" s="62" t="s">
        <v>367</v>
      </c>
      <c r="C313" s="62" t="s">
        <v>999</v>
      </c>
      <c r="D313" s="62">
        <v>43146</v>
      </c>
      <c r="E313" s="62" t="s">
        <v>1001</v>
      </c>
      <c r="F313" s="62">
        <v>100</v>
      </c>
      <c r="G313" s="62">
        <v>2066</v>
      </c>
      <c r="H313" s="62">
        <v>847</v>
      </c>
      <c r="I313" s="62">
        <v>1219</v>
      </c>
    </row>
    <row r="314" spans="1:9" x14ac:dyDescent="0.35">
      <c r="A314" s="62" t="s">
        <v>986</v>
      </c>
      <c r="B314" s="62" t="s">
        <v>987</v>
      </c>
      <c r="C314" s="62" t="s">
        <v>992</v>
      </c>
      <c r="D314" s="62">
        <v>43147</v>
      </c>
      <c r="E314" s="62" t="s">
        <v>989</v>
      </c>
      <c r="F314" s="62">
        <v>200</v>
      </c>
      <c r="G314" s="62">
        <v>4742</v>
      </c>
      <c r="H314" s="62">
        <v>1968</v>
      </c>
      <c r="I314" s="62">
        <v>2774</v>
      </c>
    </row>
    <row r="315" spans="1:9" x14ac:dyDescent="0.35">
      <c r="A315" s="62" t="s">
        <v>990</v>
      </c>
      <c r="B315" s="62" t="s">
        <v>987</v>
      </c>
      <c r="C315" s="62" t="s">
        <v>999</v>
      </c>
      <c r="D315" s="62">
        <v>43148</v>
      </c>
      <c r="E315" s="62" t="s">
        <v>1000</v>
      </c>
      <c r="F315" s="62">
        <v>200</v>
      </c>
      <c r="G315" s="62">
        <v>3876</v>
      </c>
      <c r="H315" s="62">
        <v>1694</v>
      </c>
      <c r="I315" s="62">
        <v>2182</v>
      </c>
    </row>
    <row r="316" spans="1:9" x14ac:dyDescent="0.35">
      <c r="A316" s="62" t="s">
        <v>986</v>
      </c>
      <c r="B316" s="62" t="s">
        <v>991</v>
      </c>
      <c r="C316" s="62" t="s">
        <v>992</v>
      </c>
      <c r="D316" s="62">
        <v>43150</v>
      </c>
      <c r="E316" s="62" t="s">
        <v>1002</v>
      </c>
      <c r="F316" s="62">
        <v>400</v>
      </c>
      <c r="G316" s="62">
        <v>9088</v>
      </c>
      <c r="H316" s="62">
        <v>3936</v>
      </c>
      <c r="I316" s="62">
        <v>5152</v>
      </c>
    </row>
    <row r="317" spans="1:9" x14ac:dyDescent="0.35">
      <c r="A317" s="62" t="s">
        <v>990</v>
      </c>
      <c r="B317" s="62" t="s">
        <v>987</v>
      </c>
      <c r="C317" s="62" t="s">
        <v>988</v>
      </c>
      <c r="D317" s="62">
        <v>43150</v>
      </c>
      <c r="E317" s="62" t="s">
        <v>1000</v>
      </c>
      <c r="F317" s="62">
        <v>1000</v>
      </c>
      <c r="G317" s="62">
        <v>25080</v>
      </c>
      <c r="H317" s="62">
        <v>10220</v>
      </c>
      <c r="I317" s="62">
        <v>14860</v>
      </c>
    </row>
    <row r="318" spans="1:9" x14ac:dyDescent="0.35">
      <c r="A318" s="62" t="s">
        <v>1013</v>
      </c>
      <c r="B318" s="62" t="s">
        <v>367</v>
      </c>
      <c r="C318" s="62" t="s">
        <v>999</v>
      </c>
      <c r="D318" s="62">
        <v>43151</v>
      </c>
      <c r="E318" s="62" t="s">
        <v>1014</v>
      </c>
      <c r="F318" s="62">
        <v>400</v>
      </c>
      <c r="G318" s="62">
        <v>7152</v>
      </c>
      <c r="H318" s="62">
        <v>3388</v>
      </c>
      <c r="I318" s="62">
        <v>3764</v>
      </c>
    </row>
    <row r="319" spans="1:9" x14ac:dyDescent="0.35">
      <c r="A319" s="62" t="s">
        <v>986</v>
      </c>
      <c r="B319" s="62" t="s">
        <v>991</v>
      </c>
      <c r="C319" s="62" t="s">
        <v>992</v>
      </c>
      <c r="D319" s="62">
        <v>43151</v>
      </c>
      <c r="E319" s="62" t="s">
        <v>1007</v>
      </c>
      <c r="F319" s="62">
        <v>800</v>
      </c>
      <c r="G319" s="62">
        <v>18504</v>
      </c>
      <c r="H319" s="62">
        <v>7872</v>
      </c>
      <c r="I319" s="62">
        <v>10632</v>
      </c>
    </row>
    <row r="320" spans="1:9" x14ac:dyDescent="0.35">
      <c r="A320" s="62" t="s">
        <v>986</v>
      </c>
      <c r="B320" s="62" t="s">
        <v>987</v>
      </c>
      <c r="C320" s="62" t="s">
        <v>992</v>
      </c>
      <c r="D320" s="62">
        <v>43153</v>
      </c>
      <c r="E320" s="62" t="s">
        <v>989</v>
      </c>
      <c r="F320" s="62">
        <v>600</v>
      </c>
      <c r="G320" s="62">
        <v>12282</v>
      </c>
      <c r="H320" s="62">
        <v>5904</v>
      </c>
      <c r="I320" s="62">
        <v>6378</v>
      </c>
    </row>
    <row r="321" spans="1:9" x14ac:dyDescent="0.35">
      <c r="A321" s="62" t="s">
        <v>986</v>
      </c>
      <c r="B321" s="62" t="s">
        <v>991</v>
      </c>
      <c r="C321" s="62" t="s">
        <v>988</v>
      </c>
      <c r="D321" s="62">
        <v>43155</v>
      </c>
      <c r="E321" s="62" t="s">
        <v>1007</v>
      </c>
      <c r="F321" s="62">
        <v>1000</v>
      </c>
      <c r="G321" s="62">
        <v>20940</v>
      </c>
      <c r="H321" s="62">
        <v>10220</v>
      </c>
      <c r="I321" s="62">
        <v>10720</v>
      </c>
    </row>
    <row r="322" spans="1:9" x14ac:dyDescent="0.35">
      <c r="A322" s="62" t="s">
        <v>990</v>
      </c>
      <c r="B322" s="62" t="s">
        <v>987</v>
      </c>
      <c r="C322" s="62" t="s">
        <v>999</v>
      </c>
      <c r="D322" s="62">
        <v>43157</v>
      </c>
      <c r="E322" s="62" t="s">
        <v>1000</v>
      </c>
      <c r="F322" s="62">
        <v>700</v>
      </c>
      <c r="G322" s="62">
        <v>12145</v>
      </c>
      <c r="H322" s="62">
        <v>5929</v>
      </c>
      <c r="I322" s="62">
        <v>6216</v>
      </c>
    </row>
    <row r="323" spans="1:9" x14ac:dyDescent="0.35">
      <c r="A323" s="62" t="s">
        <v>986</v>
      </c>
      <c r="B323" s="62" t="s">
        <v>987</v>
      </c>
      <c r="C323" s="62" t="s">
        <v>988</v>
      </c>
      <c r="D323" s="62">
        <v>43157</v>
      </c>
      <c r="E323" s="62" t="s">
        <v>989</v>
      </c>
      <c r="F323" s="62">
        <v>1000</v>
      </c>
      <c r="G323" s="62">
        <v>22680</v>
      </c>
      <c r="H323" s="62">
        <v>10220</v>
      </c>
      <c r="I323" s="62">
        <v>12460</v>
      </c>
    </row>
    <row r="324" spans="1:9" x14ac:dyDescent="0.35">
      <c r="A324" s="62" t="s">
        <v>986</v>
      </c>
      <c r="B324" s="62" t="s">
        <v>991</v>
      </c>
      <c r="C324" s="62" t="s">
        <v>988</v>
      </c>
      <c r="D324" s="62">
        <v>43157</v>
      </c>
      <c r="E324" s="62" t="s">
        <v>1002</v>
      </c>
      <c r="F324" s="62">
        <v>700</v>
      </c>
      <c r="G324" s="62">
        <v>17367</v>
      </c>
      <c r="H324" s="62">
        <v>7154</v>
      </c>
      <c r="I324" s="62">
        <v>10213</v>
      </c>
    </row>
    <row r="325" spans="1:9" x14ac:dyDescent="0.35">
      <c r="A325" s="62" t="s">
        <v>990</v>
      </c>
      <c r="B325" s="62" t="s">
        <v>991</v>
      </c>
      <c r="C325" s="62" t="s">
        <v>999</v>
      </c>
      <c r="D325" s="62">
        <v>43158</v>
      </c>
      <c r="E325" s="62" t="s">
        <v>993</v>
      </c>
      <c r="F325" s="62">
        <v>600</v>
      </c>
      <c r="G325" s="62">
        <v>11922</v>
      </c>
      <c r="H325" s="62">
        <v>5082</v>
      </c>
      <c r="I325" s="62">
        <v>6840</v>
      </c>
    </row>
    <row r="326" spans="1:9" x14ac:dyDescent="0.35">
      <c r="A326" s="62" t="s">
        <v>1009</v>
      </c>
      <c r="B326" s="62" t="s">
        <v>987</v>
      </c>
      <c r="C326" s="62" t="s">
        <v>988</v>
      </c>
      <c r="D326" s="62">
        <v>43158</v>
      </c>
      <c r="E326" s="62" t="s">
        <v>1024</v>
      </c>
      <c r="F326" s="62">
        <v>200</v>
      </c>
      <c r="G326" s="62">
        <v>4614</v>
      </c>
      <c r="H326" s="62">
        <v>2044</v>
      </c>
      <c r="I326" s="62">
        <v>2570</v>
      </c>
    </row>
    <row r="327" spans="1:9" x14ac:dyDescent="0.35">
      <c r="A327" s="62" t="s">
        <v>990</v>
      </c>
      <c r="B327" s="62" t="s">
        <v>991</v>
      </c>
      <c r="C327" s="62" t="s">
        <v>988</v>
      </c>
      <c r="D327" s="62">
        <v>43159</v>
      </c>
      <c r="E327" s="62" t="s">
        <v>993</v>
      </c>
      <c r="F327" s="62">
        <v>1000</v>
      </c>
      <c r="G327" s="62">
        <v>20490</v>
      </c>
      <c r="H327" s="62">
        <v>10220</v>
      </c>
      <c r="I327" s="62">
        <v>10270</v>
      </c>
    </row>
    <row r="328" spans="1:9" x14ac:dyDescent="0.35">
      <c r="A328" s="62" t="s">
        <v>986</v>
      </c>
      <c r="B328" s="62" t="s">
        <v>991</v>
      </c>
      <c r="C328" s="62" t="s">
        <v>988</v>
      </c>
      <c r="D328" s="62">
        <v>43162</v>
      </c>
      <c r="E328" s="62" t="s">
        <v>1007</v>
      </c>
      <c r="F328" s="62">
        <v>400</v>
      </c>
      <c r="G328" s="62">
        <v>8620</v>
      </c>
      <c r="H328" s="62">
        <v>4088</v>
      </c>
      <c r="I328" s="62">
        <v>4532</v>
      </c>
    </row>
    <row r="329" spans="1:9" x14ac:dyDescent="0.35">
      <c r="A329" s="62" t="s">
        <v>986</v>
      </c>
      <c r="B329" s="62" t="s">
        <v>991</v>
      </c>
      <c r="C329" s="62" t="s">
        <v>992</v>
      </c>
      <c r="D329" s="62">
        <v>43163</v>
      </c>
      <c r="E329" s="62" t="s">
        <v>1002</v>
      </c>
      <c r="F329" s="62">
        <v>500</v>
      </c>
      <c r="G329" s="62">
        <v>11860</v>
      </c>
      <c r="H329" s="62">
        <v>4920</v>
      </c>
      <c r="I329" s="62">
        <v>6940</v>
      </c>
    </row>
    <row r="330" spans="1:9" x14ac:dyDescent="0.35">
      <c r="A330" s="62" t="s">
        <v>1013</v>
      </c>
      <c r="B330" s="62" t="s">
        <v>367</v>
      </c>
      <c r="C330" s="62" t="s">
        <v>999</v>
      </c>
      <c r="D330" s="62">
        <v>43165</v>
      </c>
      <c r="E330" s="62" t="s">
        <v>1014</v>
      </c>
      <c r="F330" s="62">
        <v>800</v>
      </c>
      <c r="G330" s="62">
        <v>14984</v>
      </c>
      <c r="H330" s="62">
        <v>6776</v>
      </c>
      <c r="I330" s="62">
        <v>8208</v>
      </c>
    </row>
    <row r="331" spans="1:9" x14ac:dyDescent="0.35">
      <c r="A331" s="62" t="s">
        <v>986</v>
      </c>
      <c r="B331" s="62" t="s">
        <v>987</v>
      </c>
      <c r="C331" s="62" t="s">
        <v>999</v>
      </c>
      <c r="D331" s="62">
        <v>43165</v>
      </c>
      <c r="E331" s="62" t="s">
        <v>989</v>
      </c>
      <c r="F331" s="62">
        <v>200</v>
      </c>
      <c r="G331" s="62">
        <v>4010</v>
      </c>
      <c r="H331" s="62">
        <v>1694</v>
      </c>
      <c r="I331" s="62">
        <v>2316</v>
      </c>
    </row>
    <row r="332" spans="1:9" x14ac:dyDescent="0.35">
      <c r="A332" s="62" t="s">
        <v>990</v>
      </c>
      <c r="B332" s="62" t="s">
        <v>987</v>
      </c>
      <c r="C332" s="62" t="s">
        <v>988</v>
      </c>
      <c r="D332" s="62">
        <v>43168</v>
      </c>
      <c r="E332" s="62" t="s">
        <v>1000</v>
      </c>
      <c r="F332" s="62">
        <v>500</v>
      </c>
      <c r="G332" s="62">
        <v>12505</v>
      </c>
      <c r="H332" s="62">
        <v>5110</v>
      </c>
      <c r="I332" s="62">
        <v>7395</v>
      </c>
    </row>
    <row r="333" spans="1:9" x14ac:dyDescent="0.35">
      <c r="A333" s="62" t="s">
        <v>990</v>
      </c>
      <c r="B333" s="62" t="s">
        <v>987</v>
      </c>
      <c r="C333" s="62" t="s">
        <v>999</v>
      </c>
      <c r="D333" s="62">
        <v>43172</v>
      </c>
      <c r="E333" s="62" t="s">
        <v>1000</v>
      </c>
      <c r="F333" s="62">
        <v>100</v>
      </c>
      <c r="G333" s="62">
        <v>1704</v>
      </c>
      <c r="H333" s="62">
        <v>847</v>
      </c>
      <c r="I333" s="62">
        <v>857</v>
      </c>
    </row>
    <row r="334" spans="1:9" x14ac:dyDescent="0.35">
      <c r="A334" s="62" t="s">
        <v>986</v>
      </c>
      <c r="B334" s="62" t="s">
        <v>991</v>
      </c>
      <c r="C334" s="62" t="s">
        <v>988</v>
      </c>
      <c r="D334" s="62">
        <v>43172</v>
      </c>
      <c r="E334" s="62" t="s">
        <v>1002</v>
      </c>
      <c r="F334" s="62">
        <v>300</v>
      </c>
      <c r="G334" s="62">
        <v>7305</v>
      </c>
      <c r="H334" s="62">
        <v>3066</v>
      </c>
      <c r="I334" s="62">
        <v>4239</v>
      </c>
    </row>
    <row r="335" spans="1:9" x14ac:dyDescent="0.35">
      <c r="A335" s="62" t="s">
        <v>986</v>
      </c>
      <c r="B335" s="62" t="s">
        <v>991</v>
      </c>
      <c r="C335" s="62" t="s">
        <v>988</v>
      </c>
      <c r="D335" s="62">
        <v>43173</v>
      </c>
      <c r="E335" s="62" t="s">
        <v>1002</v>
      </c>
      <c r="F335" s="62">
        <v>500</v>
      </c>
      <c r="G335" s="62">
        <v>11965</v>
      </c>
      <c r="H335" s="62">
        <v>5110</v>
      </c>
      <c r="I335" s="62">
        <v>6855</v>
      </c>
    </row>
    <row r="336" spans="1:9" x14ac:dyDescent="0.35">
      <c r="A336" s="62" t="s">
        <v>1013</v>
      </c>
      <c r="B336" s="62" t="s">
        <v>367</v>
      </c>
      <c r="C336" s="62" t="s">
        <v>988</v>
      </c>
      <c r="D336" s="62">
        <v>43175</v>
      </c>
      <c r="E336" s="62" t="s">
        <v>1014</v>
      </c>
      <c r="F336" s="62">
        <v>400</v>
      </c>
      <c r="G336" s="62">
        <v>9240</v>
      </c>
      <c r="H336" s="62">
        <v>4088</v>
      </c>
      <c r="I336" s="62">
        <v>5152</v>
      </c>
    </row>
    <row r="337" spans="1:9" x14ac:dyDescent="0.35">
      <c r="A337" s="62" t="s">
        <v>986</v>
      </c>
      <c r="B337" s="62" t="s">
        <v>987</v>
      </c>
      <c r="C337" s="62" t="s">
        <v>992</v>
      </c>
      <c r="D337" s="62">
        <v>43175</v>
      </c>
      <c r="E337" s="62" t="s">
        <v>989</v>
      </c>
      <c r="F337" s="62">
        <v>200</v>
      </c>
      <c r="G337" s="62">
        <v>4526</v>
      </c>
      <c r="H337" s="62">
        <v>1968</v>
      </c>
      <c r="I337" s="62">
        <v>2558</v>
      </c>
    </row>
    <row r="338" spans="1:9" x14ac:dyDescent="0.35">
      <c r="A338" s="62" t="s">
        <v>986</v>
      </c>
      <c r="B338" s="62" t="s">
        <v>991</v>
      </c>
      <c r="C338" s="62" t="s">
        <v>992</v>
      </c>
      <c r="D338" s="62">
        <v>43177</v>
      </c>
      <c r="E338" s="62" t="s">
        <v>1002</v>
      </c>
      <c r="F338" s="62">
        <v>500</v>
      </c>
      <c r="G338" s="62">
        <v>11695</v>
      </c>
      <c r="H338" s="62">
        <v>4920</v>
      </c>
      <c r="I338" s="62">
        <v>6775</v>
      </c>
    </row>
    <row r="339" spans="1:9" x14ac:dyDescent="0.35">
      <c r="A339" s="62" t="s">
        <v>1009</v>
      </c>
      <c r="B339" s="62" t="s">
        <v>367</v>
      </c>
      <c r="C339" s="62" t="s">
        <v>992</v>
      </c>
      <c r="D339" s="62">
        <v>43178</v>
      </c>
      <c r="E339" s="62" t="s">
        <v>1010</v>
      </c>
      <c r="F339" s="62">
        <v>100</v>
      </c>
      <c r="G339" s="62">
        <v>2272</v>
      </c>
      <c r="H339" s="62">
        <v>984</v>
      </c>
      <c r="I339" s="62">
        <v>1288</v>
      </c>
    </row>
    <row r="340" spans="1:9" x14ac:dyDescent="0.35">
      <c r="A340" s="62" t="s">
        <v>986</v>
      </c>
      <c r="B340" s="62" t="s">
        <v>987</v>
      </c>
      <c r="C340" s="62" t="s">
        <v>992</v>
      </c>
      <c r="D340" s="62">
        <v>43179</v>
      </c>
      <c r="E340" s="62" t="s">
        <v>989</v>
      </c>
      <c r="F340" s="62">
        <v>100</v>
      </c>
      <c r="G340" s="62">
        <v>2157</v>
      </c>
      <c r="H340" s="62">
        <v>984</v>
      </c>
      <c r="I340" s="62">
        <v>1173</v>
      </c>
    </row>
    <row r="341" spans="1:9" x14ac:dyDescent="0.35">
      <c r="A341" s="62" t="s">
        <v>990</v>
      </c>
      <c r="B341" s="62" t="s">
        <v>991</v>
      </c>
      <c r="C341" s="62" t="s">
        <v>988</v>
      </c>
      <c r="D341" s="62">
        <v>43181</v>
      </c>
      <c r="E341" s="62" t="s">
        <v>993</v>
      </c>
      <c r="F341" s="62">
        <v>400</v>
      </c>
      <c r="G341" s="62">
        <v>8732</v>
      </c>
      <c r="H341" s="62">
        <v>4088</v>
      </c>
      <c r="I341" s="62">
        <v>4644</v>
      </c>
    </row>
    <row r="342" spans="1:9" x14ac:dyDescent="0.35">
      <c r="A342" s="62" t="s">
        <v>986</v>
      </c>
      <c r="B342" s="62" t="s">
        <v>991</v>
      </c>
      <c r="C342" s="62" t="s">
        <v>992</v>
      </c>
      <c r="D342" s="62">
        <v>43182</v>
      </c>
      <c r="E342" s="62" t="s">
        <v>1004</v>
      </c>
      <c r="F342" s="62">
        <v>800</v>
      </c>
      <c r="G342" s="62">
        <v>15856</v>
      </c>
      <c r="H342" s="62">
        <v>7872</v>
      </c>
      <c r="I342" s="62">
        <v>7984</v>
      </c>
    </row>
    <row r="343" spans="1:9" x14ac:dyDescent="0.35">
      <c r="A343" s="62" t="s">
        <v>996</v>
      </c>
      <c r="B343" s="62" t="s">
        <v>987</v>
      </c>
      <c r="C343" s="62" t="s">
        <v>1005</v>
      </c>
      <c r="D343" s="62">
        <v>43183</v>
      </c>
      <c r="E343" s="62" t="s">
        <v>997</v>
      </c>
      <c r="F343" s="62">
        <v>100</v>
      </c>
      <c r="G343" s="62">
        <v>2484</v>
      </c>
      <c r="H343" s="62">
        <v>1022</v>
      </c>
      <c r="I343" s="62">
        <v>1462</v>
      </c>
    </row>
    <row r="344" spans="1:9" x14ac:dyDescent="0.35">
      <c r="A344" s="62" t="s">
        <v>996</v>
      </c>
      <c r="B344" s="62" t="s">
        <v>367</v>
      </c>
      <c r="C344" s="62" t="s">
        <v>992</v>
      </c>
      <c r="D344" s="62">
        <v>43183</v>
      </c>
      <c r="E344" s="62" t="s">
        <v>1001</v>
      </c>
      <c r="F344" s="62">
        <v>1000</v>
      </c>
      <c r="G344" s="62">
        <v>23820</v>
      </c>
      <c r="H344" s="62">
        <v>9840</v>
      </c>
      <c r="I344" s="62">
        <v>13980</v>
      </c>
    </row>
    <row r="345" spans="1:9" x14ac:dyDescent="0.35">
      <c r="A345" s="62" t="s">
        <v>986</v>
      </c>
      <c r="B345" s="62" t="s">
        <v>991</v>
      </c>
      <c r="C345" s="62" t="s">
        <v>992</v>
      </c>
      <c r="D345" s="62">
        <v>43184</v>
      </c>
      <c r="E345" s="62" t="s">
        <v>1007</v>
      </c>
      <c r="F345" s="62">
        <v>200</v>
      </c>
      <c r="G345" s="62">
        <v>4472</v>
      </c>
      <c r="H345" s="62">
        <v>1968</v>
      </c>
      <c r="I345" s="62">
        <v>2504</v>
      </c>
    </row>
    <row r="346" spans="1:9" x14ac:dyDescent="0.35">
      <c r="A346" s="62" t="s">
        <v>990</v>
      </c>
      <c r="B346" s="62" t="s">
        <v>987</v>
      </c>
      <c r="C346" s="62" t="s">
        <v>999</v>
      </c>
      <c r="D346" s="62">
        <v>43185</v>
      </c>
      <c r="E346" s="62" t="s">
        <v>1000</v>
      </c>
      <c r="F346" s="62">
        <v>700</v>
      </c>
      <c r="G346" s="62">
        <v>11858</v>
      </c>
      <c r="H346" s="62">
        <v>5929</v>
      </c>
      <c r="I346" s="62">
        <v>5929</v>
      </c>
    </row>
    <row r="347" spans="1:9" x14ac:dyDescent="0.35">
      <c r="A347" s="62" t="s">
        <v>990</v>
      </c>
      <c r="B347" s="62" t="s">
        <v>987</v>
      </c>
      <c r="C347" s="62" t="s">
        <v>999</v>
      </c>
      <c r="D347" s="62">
        <v>43187</v>
      </c>
      <c r="E347" s="62" t="s">
        <v>1000</v>
      </c>
      <c r="F347" s="62">
        <v>500</v>
      </c>
      <c r="G347" s="62">
        <v>9855</v>
      </c>
      <c r="H347" s="62">
        <v>4235</v>
      </c>
      <c r="I347" s="62">
        <v>5620</v>
      </c>
    </row>
    <row r="348" spans="1:9" x14ac:dyDescent="0.35">
      <c r="A348" s="62" t="s">
        <v>996</v>
      </c>
      <c r="B348" s="62" t="s">
        <v>367</v>
      </c>
      <c r="C348" s="62" t="s">
        <v>992</v>
      </c>
      <c r="D348" s="62">
        <v>43189</v>
      </c>
      <c r="E348" s="62" t="s">
        <v>1001</v>
      </c>
      <c r="F348" s="62">
        <v>800</v>
      </c>
      <c r="G348" s="62">
        <v>17240</v>
      </c>
      <c r="H348" s="62">
        <v>7872</v>
      </c>
      <c r="I348" s="62">
        <v>9368</v>
      </c>
    </row>
    <row r="349" spans="1:9" x14ac:dyDescent="0.35">
      <c r="A349" s="62" t="s">
        <v>986</v>
      </c>
      <c r="B349" s="62" t="s">
        <v>987</v>
      </c>
      <c r="C349" s="62" t="s">
        <v>988</v>
      </c>
      <c r="D349" s="62">
        <v>43190</v>
      </c>
      <c r="E349" s="62" t="s">
        <v>989</v>
      </c>
      <c r="F349" s="62">
        <v>600</v>
      </c>
      <c r="G349" s="62">
        <v>13542</v>
      </c>
      <c r="H349" s="62">
        <v>6132</v>
      </c>
      <c r="I349" s="62">
        <v>7410</v>
      </c>
    </row>
    <row r="350" spans="1:9" x14ac:dyDescent="0.35">
      <c r="A350" s="62" t="s">
        <v>1009</v>
      </c>
      <c r="B350" s="62" t="s">
        <v>368</v>
      </c>
      <c r="C350" s="62" t="s">
        <v>1005</v>
      </c>
      <c r="D350" s="62">
        <v>43191</v>
      </c>
      <c r="E350" s="62" t="s">
        <v>1015</v>
      </c>
      <c r="F350" s="62">
        <v>300</v>
      </c>
      <c r="G350" s="62">
        <v>5859</v>
      </c>
      <c r="H350" s="62">
        <v>2541</v>
      </c>
      <c r="I350" s="62">
        <v>3318</v>
      </c>
    </row>
    <row r="351" spans="1:9" x14ac:dyDescent="0.35">
      <c r="A351" s="62" t="s">
        <v>1009</v>
      </c>
      <c r="B351" s="62" t="s">
        <v>367</v>
      </c>
      <c r="C351" s="62" t="s">
        <v>992</v>
      </c>
      <c r="D351" s="62">
        <v>43193</v>
      </c>
      <c r="E351" s="62" t="s">
        <v>1010</v>
      </c>
      <c r="F351" s="62">
        <v>300</v>
      </c>
      <c r="G351" s="62">
        <v>7233</v>
      </c>
      <c r="H351" s="62">
        <v>2952</v>
      </c>
      <c r="I351" s="62">
        <v>4281</v>
      </c>
    </row>
    <row r="352" spans="1:9" x14ac:dyDescent="0.35">
      <c r="A352" s="62" t="s">
        <v>986</v>
      </c>
      <c r="B352" s="62" t="s">
        <v>987</v>
      </c>
      <c r="C352" s="62" t="s">
        <v>999</v>
      </c>
      <c r="D352" s="62">
        <v>43194</v>
      </c>
      <c r="E352" s="62" t="s">
        <v>989</v>
      </c>
      <c r="F352" s="62">
        <v>400</v>
      </c>
      <c r="G352" s="62">
        <v>7752</v>
      </c>
      <c r="H352" s="62">
        <v>3388</v>
      </c>
      <c r="I352" s="62">
        <v>4364</v>
      </c>
    </row>
    <row r="353" spans="1:9" x14ac:dyDescent="0.35">
      <c r="A353" s="62" t="s">
        <v>990</v>
      </c>
      <c r="B353" s="62" t="s">
        <v>987</v>
      </c>
      <c r="C353" s="62" t="s">
        <v>988</v>
      </c>
      <c r="D353" s="62">
        <v>43194</v>
      </c>
      <c r="E353" s="62" t="s">
        <v>1000</v>
      </c>
      <c r="F353" s="62">
        <v>700</v>
      </c>
      <c r="G353" s="62">
        <v>15435</v>
      </c>
      <c r="H353" s="62">
        <v>7154</v>
      </c>
      <c r="I353" s="62">
        <v>8281</v>
      </c>
    </row>
    <row r="354" spans="1:9" x14ac:dyDescent="0.35">
      <c r="A354" s="62" t="s">
        <v>1009</v>
      </c>
      <c r="B354" s="62" t="s">
        <v>367</v>
      </c>
      <c r="C354" s="62" t="s">
        <v>988</v>
      </c>
      <c r="D354" s="62">
        <v>43195</v>
      </c>
      <c r="E354" s="62" t="s">
        <v>1010</v>
      </c>
      <c r="F354" s="62">
        <v>100</v>
      </c>
      <c r="G354" s="62">
        <v>2178</v>
      </c>
      <c r="H354" s="62">
        <v>1022</v>
      </c>
      <c r="I354" s="62">
        <v>1156</v>
      </c>
    </row>
    <row r="355" spans="1:9" x14ac:dyDescent="0.35">
      <c r="A355" s="62" t="s">
        <v>986</v>
      </c>
      <c r="B355" s="62" t="s">
        <v>991</v>
      </c>
      <c r="C355" s="62" t="s">
        <v>999</v>
      </c>
      <c r="D355" s="62">
        <v>43195</v>
      </c>
      <c r="E355" s="62" t="s">
        <v>1004</v>
      </c>
      <c r="F355" s="62">
        <v>500</v>
      </c>
      <c r="G355" s="62">
        <v>9575</v>
      </c>
      <c r="H355" s="62">
        <v>4235</v>
      </c>
      <c r="I355" s="62">
        <v>5340</v>
      </c>
    </row>
    <row r="356" spans="1:9" x14ac:dyDescent="0.35">
      <c r="A356" s="62" t="s">
        <v>986</v>
      </c>
      <c r="B356" s="62" t="s">
        <v>987</v>
      </c>
      <c r="C356" s="62" t="s">
        <v>999</v>
      </c>
      <c r="D356" s="62">
        <v>43197</v>
      </c>
      <c r="E356" s="62" t="s">
        <v>989</v>
      </c>
      <c r="F356" s="62">
        <v>500</v>
      </c>
      <c r="G356" s="62">
        <v>10460</v>
      </c>
      <c r="H356" s="62">
        <v>4235</v>
      </c>
      <c r="I356" s="62">
        <v>6225</v>
      </c>
    </row>
    <row r="357" spans="1:9" x14ac:dyDescent="0.35">
      <c r="A357" s="62" t="s">
        <v>990</v>
      </c>
      <c r="B357" s="62" t="s">
        <v>987</v>
      </c>
      <c r="C357" s="62" t="s">
        <v>999</v>
      </c>
      <c r="D357" s="62">
        <v>43200</v>
      </c>
      <c r="E357" s="62" t="s">
        <v>1000</v>
      </c>
      <c r="F357" s="62">
        <v>400</v>
      </c>
      <c r="G357" s="62">
        <v>8132</v>
      </c>
      <c r="H357" s="62">
        <v>3388</v>
      </c>
      <c r="I357" s="62">
        <v>4744</v>
      </c>
    </row>
    <row r="358" spans="1:9" x14ac:dyDescent="0.35">
      <c r="A358" s="62" t="s">
        <v>986</v>
      </c>
      <c r="B358" s="62" t="s">
        <v>987</v>
      </c>
      <c r="C358" s="62" t="s">
        <v>988</v>
      </c>
      <c r="D358" s="62">
        <v>43200</v>
      </c>
      <c r="E358" s="62" t="s">
        <v>989</v>
      </c>
      <c r="F358" s="62">
        <v>800</v>
      </c>
      <c r="G358" s="62">
        <v>18344</v>
      </c>
      <c r="H358" s="62">
        <v>8176</v>
      </c>
      <c r="I358" s="62">
        <v>10168</v>
      </c>
    </row>
    <row r="359" spans="1:9" x14ac:dyDescent="0.35">
      <c r="A359" s="62" t="s">
        <v>986</v>
      </c>
      <c r="B359" s="62" t="s">
        <v>991</v>
      </c>
      <c r="C359" s="62" t="s">
        <v>992</v>
      </c>
      <c r="D359" s="62">
        <v>43202</v>
      </c>
      <c r="E359" s="62" t="s">
        <v>1007</v>
      </c>
      <c r="F359" s="62">
        <v>400</v>
      </c>
      <c r="G359" s="62">
        <v>8776</v>
      </c>
      <c r="H359" s="62">
        <v>3936</v>
      </c>
      <c r="I359" s="62">
        <v>4840</v>
      </c>
    </row>
    <row r="360" spans="1:9" x14ac:dyDescent="0.35">
      <c r="A360" s="62" t="s">
        <v>996</v>
      </c>
      <c r="B360" s="62" t="s">
        <v>367</v>
      </c>
      <c r="C360" s="62" t="s">
        <v>992</v>
      </c>
      <c r="D360" s="62">
        <v>43203</v>
      </c>
      <c r="E360" s="62" t="s">
        <v>1001</v>
      </c>
      <c r="F360" s="62">
        <v>900</v>
      </c>
      <c r="G360" s="62">
        <v>20403</v>
      </c>
      <c r="H360" s="62">
        <v>8856</v>
      </c>
      <c r="I360" s="62">
        <v>11547</v>
      </c>
    </row>
    <row r="361" spans="1:9" x14ac:dyDescent="0.35">
      <c r="A361" s="62" t="s">
        <v>994</v>
      </c>
      <c r="B361" s="62" t="s">
        <v>991</v>
      </c>
      <c r="C361" s="62" t="s">
        <v>992</v>
      </c>
      <c r="D361" s="62">
        <v>43204</v>
      </c>
      <c r="E361" s="62" t="s">
        <v>1022</v>
      </c>
      <c r="F361" s="62">
        <v>600</v>
      </c>
      <c r="G361" s="62">
        <v>14004</v>
      </c>
      <c r="H361" s="62">
        <v>5904</v>
      </c>
      <c r="I361" s="62">
        <v>8100</v>
      </c>
    </row>
    <row r="362" spans="1:9" x14ac:dyDescent="0.35">
      <c r="A362" s="62" t="s">
        <v>986</v>
      </c>
      <c r="B362" s="62" t="s">
        <v>987</v>
      </c>
      <c r="C362" s="62" t="s">
        <v>999</v>
      </c>
      <c r="D362" s="62">
        <v>43205</v>
      </c>
      <c r="E362" s="62" t="s">
        <v>989</v>
      </c>
      <c r="F362" s="62">
        <v>800</v>
      </c>
      <c r="G362" s="62">
        <v>14216</v>
      </c>
      <c r="H362" s="62">
        <v>6776</v>
      </c>
      <c r="I362" s="62">
        <v>7440</v>
      </c>
    </row>
    <row r="363" spans="1:9" x14ac:dyDescent="0.35">
      <c r="A363" s="62" t="s">
        <v>990</v>
      </c>
      <c r="B363" s="62" t="s">
        <v>987</v>
      </c>
      <c r="C363" s="62" t="s">
        <v>999</v>
      </c>
      <c r="D363" s="62">
        <v>43210</v>
      </c>
      <c r="E363" s="62" t="s">
        <v>1000</v>
      </c>
      <c r="F363" s="62">
        <v>900</v>
      </c>
      <c r="G363" s="62">
        <v>17172</v>
      </c>
      <c r="H363" s="62">
        <v>7623</v>
      </c>
      <c r="I363" s="62">
        <v>9549</v>
      </c>
    </row>
    <row r="364" spans="1:9" x14ac:dyDescent="0.35">
      <c r="A364" s="62" t="s">
        <v>990</v>
      </c>
      <c r="B364" s="62" t="s">
        <v>987</v>
      </c>
      <c r="C364" s="62" t="s">
        <v>988</v>
      </c>
      <c r="D364" s="62">
        <v>43211</v>
      </c>
      <c r="E364" s="62" t="s">
        <v>1000</v>
      </c>
      <c r="F364" s="62">
        <v>1000</v>
      </c>
      <c r="G364" s="62">
        <v>20670</v>
      </c>
      <c r="H364" s="62">
        <v>10220</v>
      </c>
      <c r="I364" s="62">
        <v>10450</v>
      </c>
    </row>
    <row r="365" spans="1:9" x14ac:dyDescent="0.35">
      <c r="A365" s="62" t="s">
        <v>996</v>
      </c>
      <c r="B365" s="62" t="s">
        <v>367</v>
      </c>
      <c r="C365" s="62" t="s">
        <v>999</v>
      </c>
      <c r="D365" s="62">
        <v>43212</v>
      </c>
      <c r="E365" s="62" t="s">
        <v>1001</v>
      </c>
      <c r="F365" s="62">
        <v>400</v>
      </c>
      <c r="G365" s="62">
        <v>7376</v>
      </c>
      <c r="H365" s="62">
        <v>3388</v>
      </c>
      <c r="I365" s="62">
        <v>3988</v>
      </c>
    </row>
    <row r="366" spans="1:9" x14ac:dyDescent="0.35">
      <c r="A366" s="62" t="s">
        <v>996</v>
      </c>
      <c r="B366" s="62" t="s">
        <v>987</v>
      </c>
      <c r="C366" s="62" t="s">
        <v>988</v>
      </c>
      <c r="D366" s="62">
        <v>43214</v>
      </c>
      <c r="E366" s="62" t="s">
        <v>997</v>
      </c>
      <c r="F366" s="62">
        <v>800</v>
      </c>
      <c r="G366" s="62">
        <v>17728</v>
      </c>
      <c r="H366" s="62">
        <v>8176</v>
      </c>
      <c r="I366" s="62">
        <v>9552</v>
      </c>
    </row>
    <row r="367" spans="1:9" x14ac:dyDescent="0.35">
      <c r="A367" s="62" t="s">
        <v>986</v>
      </c>
      <c r="B367" s="62" t="s">
        <v>987</v>
      </c>
      <c r="C367" s="62" t="s">
        <v>992</v>
      </c>
      <c r="D367" s="62">
        <v>43215</v>
      </c>
      <c r="E367" s="62" t="s">
        <v>1008</v>
      </c>
      <c r="F367" s="62">
        <v>1000</v>
      </c>
      <c r="G367" s="62">
        <v>20950</v>
      </c>
      <c r="H367" s="62">
        <v>9840</v>
      </c>
      <c r="I367" s="62">
        <v>11110</v>
      </c>
    </row>
    <row r="368" spans="1:9" x14ac:dyDescent="0.35">
      <c r="A368" s="62" t="s">
        <v>986</v>
      </c>
      <c r="B368" s="62" t="s">
        <v>987</v>
      </c>
      <c r="C368" s="62" t="s">
        <v>999</v>
      </c>
      <c r="D368" s="62">
        <v>43216</v>
      </c>
      <c r="E368" s="62" t="s">
        <v>989</v>
      </c>
      <c r="F368" s="62">
        <v>400</v>
      </c>
      <c r="G368" s="62">
        <v>7852</v>
      </c>
      <c r="H368" s="62">
        <v>3388</v>
      </c>
      <c r="I368" s="62">
        <v>4464</v>
      </c>
    </row>
    <row r="369" spans="1:9" x14ac:dyDescent="0.35">
      <c r="A369" s="62" t="s">
        <v>996</v>
      </c>
      <c r="B369" s="62" t="s">
        <v>367</v>
      </c>
      <c r="C369" s="62" t="s">
        <v>999</v>
      </c>
      <c r="D369" s="62">
        <v>43217</v>
      </c>
      <c r="E369" s="62" t="s">
        <v>1001</v>
      </c>
      <c r="F369" s="62">
        <v>600</v>
      </c>
      <c r="G369" s="62">
        <v>12360</v>
      </c>
      <c r="H369" s="62">
        <v>5082</v>
      </c>
      <c r="I369" s="62">
        <v>7278</v>
      </c>
    </row>
    <row r="370" spans="1:9" x14ac:dyDescent="0.35">
      <c r="A370" s="62" t="s">
        <v>986</v>
      </c>
      <c r="B370" s="62" t="s">
        <v>991</v>
      </c>
      <c r="C370" s="62" t="s">
        <v>999</v>
      </c>
      <c r="D370" s="62">
        <v>43219</v>
      </c>
      <c r="E370" s="62" t="s">
        <v>1007</v>
      </c>
      <c r="F370" s="62">
        <v>300</v>
      </c>
      <c r="G370" s="62">
        <v>6069</v>
      </c>
      <c r="H370" s="62">
        <v>2541</v>
      </c>
      <c r="I370" s="62">
        <v>3528</v>
      </c>
    </row>
    <row r="371" spans="1:9" x14ac:dyDescent="0.35">
      <c r="A371" s="62" t="s">
        <v>986</v>
      </c>
      <c r="B371" s="62" t="s">
        <v>987</v>
      </c>
      <c r="C371" s="62" t="s">
        <v>992</v>
      </c>
      <c r="D371" s="62">
        <v>43219</v>
      </c>
      <c r="E371" s="62" t="s">
        <v>989</v>
      </c>
      <c r="F371" s="62">
        <v>900</v>
      </c>
      <c r="G371" s="62">
        <v>18990</v>
      </c>
      <c r="H371" s="62">
        <v>8856</v>
      </c>
      <c r="I371" s="62">
        <v>10134</v>
      </c>
    </row>
    <row r="372" spans="1:9" x14ac:dyDescent="0.35">
      <c r="A372" s="62" t="s">
        <v>986</v>
      </c>
      <c r="B372" s="62" t="s">
        <v>367</v>
      </c>
      <c r="C372" s="62" t="s">
        <v>999</v>
      </c>
      <c r="D372" s="62">
        <v>43221</v>
      </c>
      <c r="E372" s="62" t="s">
        <v>1003</v>
      </c>
      <c r="F372" s="62">
        <v>1000</v>
      </c>
      <c r="G372" s="62">
        <v>20310</v>
      </c>
      <c r="H372" s="62">
        <v>8470</v>
      </c>
      <c r="I372" s="62">
        <v>11840</v>
      </c>
    </row>
    <row r="373" spans="1:9" x14ac:dyDescent="0.35">
      <c r="A373" s="62" t="s">
        <v>986</v>
      </c>
      <c r="B373" s="62" t="s">
        <v>367</v>
      </c>
      <c r="C373" s="62" t="s">
        <v>992</v>
      </c>
      <c r="D373" s="62">
        <v>43221</v>
      </c>
      <c r="E373" s="62" t="s">
        <v>1003</v>
      </c>
      <c r="F373" s="62">
        <v>300</v>
      </c>
      <c r="G373" s="62">
        <v>6018</v>
      </c>
      <c r="H373" s="62">
        <v>2952</v>
      </c>
      <c r="I373" s="62">
        <v>3066</v>
      </c>
    </row>
    <row r="374" spans="1:9" x14ac:dyDescent="0.35">
      <c r="A374" s="62" t="s">
        <v>986</v>
      </c>
      <c r="B374" s="62" t="s">
        <v>367</v>
      </c>
      <c r="C374" s="62" t="s">
        <v>988</v>
      </c>
      <c r="D374" s="62">
        <v>43222</v>
      </c>
      <c r="E374" s="62" t="s">
        <v>1003</v>
      </c>
      <c r="F374" s="62">
        <v>1000</v>
      </c>
      <c r="G374" s="62">
        <v>25310</v>
      </c>
      <c r="H374" s="62">
        <v>10220</v>
      </c>
      <c r="I374" s="62">
        <v>15090</v>
      </c>
    </row>
    <row r="375" spans="1:9" x14ac:dyDescent="0.35">
      <c r="A375" s="62" t="s">
        <v>990</v>
      </c>
      <c r="B375" s="62" t="s">
        <v>991</v>
      </c>
      <c r="C375" s="62" t="s">
        <v>992</v>
      </c>
      <c r="D375" s="62">
        <v>43223</v>
      </c>
      <c r="E375" s="62" t="s">
        <v>993</v>
      </c>
      <c r="F375" s="62">
        <v>200</v>
      </c>
      <c r="G375" s="62">
        <v>4378</v>
      </c>
      <c r="H375" s="62">
        <v>1968</v>
      </c>
      <c r="I375" s="62">
        <v>2410</v>
      </c>
    </row>
    <row r="376" spans="1:9" x14ac:dyDescent="0.35">
      <c r="A376" s="62" t="s">
        <v>990</v>
      </c>
      <c r="B376" s="62" t="s">
        <v>987</v>
      </c>
      <c r="C376" s="62" t="s">
        <v>992</v>
      </c>
      <c r="D376" s="62">
        <v>43225</v>
      </c>
      <c r="E376" s="62" t="s">
        <v>1000</v>
      </c>
      <c r="F376" s="62">
        <v>700</v>
      </c>
      <c r="G376" s="62">
        <v>15407</v>
      </c>
      <c r="H376" s="62">
        <v>6888</v>
      </c>
      <c r="I376" s="62">
        <v>8519</v>
      </c>
    </row>
    <row r="377" spans="1:9" x14ac:dyDescent="0.35">
      <c r="A377" s="62" t="s">
        <v>996</v>
      </c>
      <c r="B377" s="62" t="s">
        <v>367</v>
      </c>
      <c r="C377" s="62" t="s">
        <v>999</v>
      </c>
      <c r="D377" s="62">
        <v>43226</v>
      </c>
      <c r="E377" s="62" t="s">
        <v>1001</v>
      </c>
      <c r="F377" s="62">
        <v>1000</v>
      </c>
      <c r="G377" s="62">
        <v>18290</v>
      </c>
      <c r="H377" s="62">
        <v>8470</v>
      </c>
      <c r="I377" s="62">
        <v>9820</v>
      </c>
    </row>
    <row r="378" spans="1:9" x14ac:dyDescent="0.35">
      <c r="A378" s="62" t="s">
        <v>986</v>
      </c>
      <c r="B378" s="62" t="s">
        <v>367</v>
      </c>
      <c r="C378" s="62" t="s">
        <v>999</v>
      </c>
      <c r="D378" s="62">
        <v>43227</v>
      </c>
      <c r="E378" s="62" t="s">
        <v>1003</v>
      </c>
      <c r="F378" s="62">
        <v>100</v>
      </c>
      <c r="G378" s="62">
        <v>1842</v>
      </c>
      <c r="H378" s="62">
        <v>847</v>
      </c>
      <c r="I378" s="62">
        <v>995</v>
      </c>
    </row>
    <row r="379" spans="1:9" x14ac:dyDescent="0.35">
      <c r="A379" s="62" t="s">
        <v>986</v>
      </c>
      <c r="B379" s="62" t="s">
        <v>991</v>
      </c>
      <c r="C379" s="62" t="s">
        <v>988</v>
      </c>
      <c r="D379" s="62">
        <v>43227</v>
      </c>
      <c r="E379" s="62" t="s">
        <v>1004</v>
      </c>
      <c r="F379" s="62">
        <v>500</v>
      </c>
      <c r="G379" s="62">
        <v>10400</v>
      </c>
      <c r="H379" s="62">
        <v>5110</v>
      </c>
      <c r="I379" s="62">
        <v>5290</v>
      </c>
    </row>
    <row r="380" spans="1:9" x14ac:dyDescent="0.35">
      <c r="A380" s="62" t="s">
        <v>986</v>
      </c>
      <c r="B380" s="62" t="s">
        <v>987</v>
      </c>
      <c r="C380" s="62" t="s">
        <v>999</v>
      </c>
      <c r="D380" s="62">
        <v>43228</v>
      </c>
      <c r="E380" s="62" t="s">
        <v>989</v>
      </c>
      <c r="F380" s="62">
        <v>100</v>
      </c>
      <c r="G380" s="62">
        <v>1982</v>
      </c>
      <c r="H380" s="62">
        <v>847</v>
      </c>
      <c r="I380" s="62">
        <v>1135</v>
      </c>
    </row>
    <row r="381" spans="1:9" x14ac:dyDescent="0.35">
      <c r="A381" s="62" t="s">
        <v>986</v>
      </c>
      <c r="B381" s="62" t="s">
        <v>991</v>
      </c>
      <c r="C381" s="62" t="s">
        <v>988</v>
      </c>
      <c r="D381" s="62">
        <v>43230</v>
      </c>
      <c r="E381" s="62" t="s">
        <v>1004</v>
      </c>
      <c r="F381" s="62">
        <v>300</v>
      </c>
      <c r="G381" s="62">
        <v>6789</v>
      </c>
      <c r="H381" s="62">
        <v>3066</v>
      </c>
      <c r="I381" s="62">
        <v>3723</v>
      </c>
    </row>
    <row r="382" spans="1:9" x14ac:dyDescent="0.35">
      <c r="A382" s="62" t="s">
        <v>1013</v>
      </c>
      <c r="B382" s="62" t="s">
        <v>367</v>
      </c>
      <c r="C382" s="62" t="s">
        <v>992</v>
      </c>
      <c r="D382" s="62">
        <v>43231</v>
      </c>
      <c r="E382" s="62" t="s">
        <v>1014</v>
      </c>
      <c r="F382" s="62">
        <v>300</v>
      </c>
      <c r="G382" s="62">
        <v>7245</v>
      </c>
      <c r="H382" s="62">
        <v>2952</v>
      </c>
      <c r="I382" s="62">
        <v>4293</v>
      </c>
    </row>
    <row r="383" spans="1:9" x14ac:dyDescent="0.35">
      <c r="A383" s="62" t="s">
        <v>1009</v>
      </c>
      <c r="B383" s="62" t="s">
        <v>367</v>
      </c>
      <c r="C383" s="62" t="s">
        <v>988</v>
      </c>
      <c r="D383" s="62">
        <v>43232</v>
      </c>
      <c r="E383" s="62" t="s">
        <v>1010</v>
      </c>
      <c r="F383" s="62">
        <v>500</v>
      </c>
      <c r="G383" s="62">
        <v>11000</v>
      </c>
      <c r="H383" s="62">
        <v>5110</v>
      </c>
      <c r="I383" s="62">
        <v>5890</v>
      </c>
    </row>
    <row r="384" spans="1:9" x14ac:dyDescent="0.35">
      <c r="A384" s="62" t="s">
        <v>1013</v>
      </c>
      <c r="B384" s="62" t="s">
        <v>367</v>
      </c>
      <c r="C384" s="62" t="s">
        <v>999</v>
      </c>
      <c r="D384" s="62">
        <v>43233</v>
      </c>
      <c r="E384" s="62" t="s">
        <v>1014</v>
      </c>
      <c r="F384" s="62">
        <v>500</v>
      </c>
      <c r="G384" s="62">
        <v>9155</v>
      </c>
      <c r="H384" s="62">
        <v>4235</v>
      </c>
      <c r="I384" s="62">
        <v>4920</v>
      </c>
    </row>
    <row r="385" spans="1:9" x14ac:dyDescent="0.35">
      <c r="A385" s="62" t="s">
        <v>990</v>
      </c>
      <c r="B385" s="62" t="s">
        <v>987</v>
      </c>
      <c r="C385" s="62" t="s">
        <v>992</v>
      </c>
      <c r="D385" s="62">
        <v>43233</v>
      </c>
      <c r="E385" s="62" t="s">
        <v>1000</v>
      </c>
      <c r="F385" s="62">
        <v>400</v>
      </c>
      <c r="G385" s="62">
        <v>9760</v>
      </c>
      <c r="H385" s="62">
        <v>3936</v>
      </c>
      <c r="I385" s="62">
        <v>5824</v>
      </c>
    </row>
    <row r="386" spans="1:9" x14ac:dyDescent="0.35">
      <c r="A386" s="62" t="s">
        <v>986</v>
      </c>
      <c r="B386" s="62" t="s">
        <v>987</v>
      </c>
      <c r="C386" s="62" t="s">
        <v>988</v>
      </c>
      <c r="D386" s="62">
        <v>43235</v>
      </c>
      <c r="E386" s="62" t="s">
        <v>989</v>
      </c>
      <c r="F386" s="62">
        <v>400</v>
      </c>
      <c r="G386" s="62">
        <v>9156</v>
      </c>
      <c r="H386" s="62">
        <v>4088</v>
      </c>
      <c r="I386" s="62">
        <v>5068</v>
      </c>
    </row>
    <row r="387" spans="1:9" x14ac:dyDescent="0.35">
      <c r="A387" s="62" t="s">
        <v>986</v>
      </c>
      <c r="B387" s="62" t="s">
        <v>991</v>
      </c>
      <c r="C387" s="62" t="s">
        <v>988</v>
      </c>
      <c r="D387" s="62">
        <v>43238</v>
      </c>
      <c r="E387" s="62" t="s">
        <v>1007</v>
      </c>
      <c r="F387" s="62">
        <v>500</v>
      </c>
      <c r="G387" s="62">
        <v>10385</v>
      </c>
      <c r="H387" s="62">
        <v>5110</v>
      </c>
      <c r="I387" s="62">
        <v>5275</v>
      </c>
    </row>
    <row r="388" spans="1:9" x14ac:dyDescent="0.35">
      <c r="A388" s="62" t="s">
        <v>990</v>
      </c>
      <c r="B388" s="62" t="s">
        <v>991</v>
      </c>
      <c r="C388" s="62" t="s">
        <v>992</v>
      </c>
      <c r="D388" s="62">
        <v>43240</v>
      </c>
      <c r="E388" s="62" t="s">
        <v>993</v>
      </c>
      <c r="F388" s="62">
        <v>700</v>
      </c>
      <c r="G388" s="62">
        <v>14203</v>
      </c>
      <c r="H388" s="62">
        <v>6888</v>
      </c>
      <c r="I388" s="62">
        <v>7315</v>
      </c>
    </row>
    <row r="389" spans="1:9" x14ac:dyDescent="0.35">
      <c r="A389" s="62" t="s">
        <v>986</v>
      </c>
      <c r="B389" s="62" t="s">
        <v>991</v>
      </c>
      <c r="C389" s="62" t="s">
        <v>988</v>
      </c>
      <c r="D389" s="62">
        <v>43241</v>
      </c>
      <c r="E389" s="62" t="s">
        <v>1004</v>
      </c>
      <c r="F389" s="62">
        <v>600</v>
      </c>
      <c r="G389" s="62">
        <v>14634</v>
      </c>
      <c r="H389" s="62">
        <v>6132</v>
      </c>
      <c r="I389" s="62">
        <v>8502</v>
      </c>
    </row>
    <row r="390" spans="1:9" x14ac:dyDescent="0.35">
      <c r="A390" s="62" t="s">
        <v>1009</v>
      </c>
      <c r="B390" s="62" t="s">
        <v>367</v>
      </c>
      <c r="C390" s="62" t="s">
        <v>988</v>
      </c>
      <c r="D390" s="62">
        <v>43242</v>
      </c>
      <c r="E390" s="62" t="s">
        <v>1010</v>
      </c>
      <c r="F390" s="62">
        <v>100</v>
      </c>
      <c r="G390" s="62">
        <v>2149</v>
      </c>
      <c r="H390" s="62">
        <v>1022</v>
      </c>
      <c r="I390" s="62">
        <v>1127</v>
      </c>
    </row>
    <row r="391" spans="1:9" x14ac:dyDescent="0.35">
      <c r="A391" s="62" t="s">
        <v>996</v>
      </c>
      <c r="B391" s="62" t="s">
        <v>368</v>
      </c>
      <c r="C391" s="62" t="s">
        <v>999</v>
      </c>
      <c r="D391" s="62">
        <v>43242</v>
      </c>
      <c r="E391" s="62" t="s">
        <v>998</v>
      </c>
      <c r="F391" s="62">
        <v>700</v>
      </c>
      <c r="G391" s="62">
        <v>13853</v>
      </c>
      <c r="H391" s="62">
        <v>5929</v>
      </c>
      <c r="I391" s="62">
        <v>7924</v>
      </c>
    </row>
    <row r="392" spans="1:9" x14ac:dyDescent="0.35">
      <c r="A392" s="62" t="s">
        <v>986</v>
      </c>
      <c r="B392" s="62" t="s">
        <v>987</v>
      </c>
      <c r="C392" s="62" t="s">
        <v>992</v>
      </c>
      <c r="D392" s="62">
        <v>43243</v>
      </c>
      <c r="E392" s="62" t="s">
        <v>989</v>
      </c>
      <c r="F392" s="62">
        <v>200</v>
      </c>
      <c r="G392" s="62">
        <v>4474</v>
      </c>
      <c r="H392" s="62">
        <v>1968</v>
      </c>
      <c r="I392" s="62">
        <v>2506</v>
      </c>
    </row>
    <row r="393" spans="1:9" x14ac:dyDescent="0.35">
      <c r="A393" s="62" t="s">
        <v>986</v>
      </c>
      <c r="B393" s="62" t="s">
        <v>987</v>
      </c>
      <c r="C393" s="62" t="s">
        <v>988</v>
      </c>
      <c r="D393" s="62">
        <v>43243</v>
      </c>
      <c r="E393" s="62" t="s">
        <v>989</v>
      </c>
      <c r="F393" s="62">
        <v>100</v>
      </c>
      <c r="G393" s="62">
        <v>2487</v>
      </c>
      <c r="H393" s="62">
        <v>1022</v>
      </c>
      <c r="I393" s="62">
        <v>1465</v>
      </c>
    </row>
    <row r="394" spans="1:9" x14ac:dyDescent="0.35">
      <c r="A394" s="62" t="s">
        <v>1009</v>
      </c>
      <c r="B394" s="62" t="s">
        <v>367</v>
      </c>
      <c r="C394" s="62" t="s">
        <v>988</v>
      </c>
      <c r="D394" s="62">
        <v>43244</v>
      </c>
      <c r="E394" s="62" t="s">
        <v>1010</v>
      </c>
      <c r="F394" s="62">
        <v>200</v>
      </c>
      <c r="G394" s="62">
        <v>4388</v>
      </c>
      <c r="H394" s="62">
        <v>2044</v>
      </c>
      <c r="I394" s="62">
        <v>2344</v>
      </c>
    </row>
    <row r="395" spans="1:9" x14ac:dyDescent="0.35">
      <c r="A395" s="62" t="s">
        <v>986</v>
      </c>
      <c r="B395" s="62" t="s">
        <v>991</v>
      </c>
      <c r="C395" s="62" t="s">
        <v>999</v>
      </c>
      <c r="D395" s="62">
        <v>43245</v>
      </c>
      <c r="E395" s="62" t="s">
        <v>1007</v>
      </c>
      <c r="F395" s="62">
        <v>300</v>
      </c>
      <c r="G395" s="62">
        <v>5094</v>
      </c>
      <c r="H395" s="62">
        <v>2541</v>
      </c>
      <c r="I395" s="62">
        <v>2553</v>
      </c>
    </row>
    <row r="396" spans="1:9" x14ac:dyDescent="0.35">
      <c r="A396" s="62" t="s">
        <v>990</v>
      </c>
      <c r="B396" s="62" t="s">
        <v>987</v>
      </c>
      <c r="C396" s="62" t="s">
        <v>999</v>
      </c>
      <c r="D396" s="62">
        <v>43248</v>
      </c>
      <c r="E396" s="62" t="s">
        <v>1000</v>
      </c>
      <c r="F396" s="62">
        <v>200</v>
      </c>
      <c r="G396" s="62">
        <v>3632</v>
      </c>
      <c r="H396" s="62">
        <v>1694</v>
      </c>
      <c r="I396" s="62">
        <v>1938</v>
      </c>
    </row>
    <row r="397" spans="1:9" x14ac:dyDescent="0.35">
      <c r="A397" s="62" t="s">
        <v>986</v>
      </c>
      <c r="B397" s="62" t="s">
        <v>987</v>
      </c>
      <c r="C397" s="62" t="s">
        <v>992</v>
      </c>
      <c r="D397" s="62">
        <v>43248</v>
      </c>
      <c r="E397" s="62" t="s">
        <v>989</v>
      </c>
      <c r="F397" s="62">
        <v>800</v>
      </c>
      <c r="G397" s="62">
        <v>16264</v>
      </c>
      <c r="H397" s="62">
        <v>7872</v>
      </c>
      <c r="I397" s="62">
        <v>8392</v>
      </c>
    </row>
    <row r="398" spans="1:9" x14ac:dyDescent="0.35">
      <c r="A398" s="62" t="s">
        <v>990</v>
      </c>
      <c r="B398" s="62" t="s">
        <v>987</v>
      </c>
      <c r="C398" s="62" t="s">
        <v>992</v>
      </c>
      <c r="D398" s="62">
        <v>43250</v>
      </c>
      <c r="E398" s="62" t="s">
        <v>1000</v>
      </c>
      <c r="F398" s="62">
        <v>700</v>
      </c>
      <c r="G398" s="62">
        <v>16408</v>
      </c>
      <c r="H398" s="62">
        <v>6888</v>
      </c>
      <c r="I398" s="62">
        <v>9520</v>
      </c>
    </row>
    <row r="399" spans="1:9" x14ac:dyDescent="0.35">
      <c r="A399" s="62" t="s">
        <v>986</v>
      </c>
      <c r="B399" s="62" t="s">
        <v>987</v>
      </c>
      <c r="C399" s="62" t="s">
        <v>988</v>
      </c>
      <c r="D399" s="62">
        <v>43250</v>
      </c>
      <c r="E399" s="62" t="s">
        <v>989</v>
      </c>
      <c r="F399" s="62">
        <v>500</v>
      </c>
      <c r="G399" s="62">
        <v>12550</v>
      </c>
      <c r="H399" s="62">
        <v>5110</v>
      </c>
      <c r="I399" s="62">
        <v>7440</v>
      </c>
    </row>
    <row r="400" spans="1:9" x14ac:dyDescent="0.35">
      <c r="A400" s="62" t="s">
        <v>986</v>
      </c>
      <c r="B400" s="62" t="s">
        <v>367</v>
      </c>
      <c r="C400" s="62" t="s">
        <v>992</v>
      </c>
      <c r="D400" s="62">
        <v>43251</v>
      </c>
      <c r="E400" s="62" t="s">
        <v>1003</v>
      </c>
      <c r="F400" s="62">
        <v>800</v>
      </c>
      <c r="G400" s="62">
        <v>17056</v>
      </c>
      <c r="H400" s="62">
        <v>7872</v>
      </c>
      <c r="I400" s="62">
        <v>9184</v>
      </c>
    </row>
    <row r="401" spans="1:9" x14ac:dyDescent="0.35">
      <c r="A401" s="62" t="s">
        <v>996</v>
      </c>
      <c r="B401" s="62" t="s">
        <v>367</v>
      </c>
      <c r="C401" s="62" t="s">
        <v>988</v>
      </c>
      <c r="D401" s="62">
        <v>43251</v>
      </c>
      <c r="E401" s="62" t="s">
        <v>1001</v>
      </c>
      <c r="F401" s="62">
        <v>800</v>
      </c>
      <c r="G401" s="62">
        <v>19152</v>
      </c>
      <c r="H401" s="62">
        <v>8176</v>
      </c>
      <c r="I401" s="62">
        <v>10976</v>
      </c>
    </row>
    <row r="402" spans="1:9" x14ac:dyDescent="0.35">
      <c r="A402" s="62" t="s">
        <v>1013</v>
      </c>
      <c r="B402" s="62" t="s">
        <v>367</v>
      </c>
      <c r="C402" s="62" t="s">
        <v>988</v>
      </c>
      <c r="D402" s="62">
        <v>43254</v>
      </c>
      <c r="E402" s="62" t="s">
        <v>1014</v>
      </c>
      <c r="F402" s="62">
        <v>1000</v>
      </c>
      <c r="G402" s="62">
        <v>23990</v>
      </c>
      <c r="H402" s="62">
        <v>10220</v>
      </c>
      <c r="I402" s="62">
        <v>13770</v>
      </c>
    </row>
    <row r="403" spans="1:9" x14ac:dyDescent="0.35">
      <c r="A403" s="62" t="s">
        <v>986</v>
      </c>
      <c r="B403" s="62" t="s">
        <v>991</v>
      </c>
      <c r="C403" s="62" t="s">
        <v>988</v>
      </c>
      <c r="D403" s="62">
        <v>43255</v>
      </c>
      <c r="E403" s="62" t="s">
        <v>1004</v>
      </c>
      <c r="F403" s="62">
        <v>1000</v>
      </c>
      <c r="G403" s="62">
        <v>22020</v>
      </c>
      <c r="H403" s="62">
        <v>10220</v>
      </c>
      <c r="I403" s="62">
        <v>11800</v>
      </c>
    </row>
    <row r="404" spans="1:9" x14ac:dyDescent="0.35">
      <c r="A404" s="62" t="s">
        <v>1013</v>
      </c>
      <c r="B404" s="62" t="s">
        <v>368</v>
      </c>
      <c r="C404" s="62" t="s">
        <v>988</v>
      </c>
      <c r="D404" s="62">
        <v>43258</v>
      </c>
      <c r="E404" s="62" t="s">
        <v>1023</v>
      </c>
      <c r="F404" s="62">
        <v>400</v>
      </c>
      <c r="G404" s="62">
        <v>9064</v>
      </c>
      <c r="H404" s="62">
        <v>4088</v>
      </c>
      <c r="I404" s="62">
        <v>4976</v>
      </c>
    </row>
    <row r="405" spans="1:9" x14ac:dyDescent="0.35">
      <c r="A405" s="62" t="s">
        <v>986</v>
      </c>
      <c r="B405" s="62" t="s">
        <v>991</v>
      </c>
      <c r="C405" s="62" t="s">
        <v>999</v>
      </c>
      <c r="D405" s="62">
        <v>43259</v>
      </c>
      <c r="E405" s="62" t="s">
        <v>1004</v>
      </c>
      <c r="F405" s="62">
        <v>900</v>
      </c>
      <c r="G405" s="62">
        <v>18072</v>
      </c>
      <c r="H405" s="62">
        <v>7623</v>
      </c>
      <c r="I405" s="62">
        <v>10449</v>
      </c>
    </row>
    <row r="406" spans="1:9" x14ac:dyDescent="0.35">
      <c r="A406" s="62" t="s">
        <v>986</v>
      </c>
      <c r="B406" s="62" t="s">
        <v>367</v>
      </c>
      <c r="C406" s="62" t="s">
        <v>999</v>
      </c>
      <c r="D406" s="62">
        <v>43260</v>
      </c>
      <c r="E406" s="62" t="s">
        <v>1003</v>
      </c>
      <c r="F406" s="62">
        <v>800</v>
      </c>
      <c r="G406" s="62">
        <v>16288</v>
      </c>
      <c r="H406" s="62">
        <v>6776</v>
      </c>
      <c r="I406" s="62">
        <v>9512</v>
      </c>
    </row>
    <row r="407" spans="1:9" x14ac:dyDescent="0.35">
      <c r="A407" s="62" t="s">
        <v>986</v>
      </c>
      <c r="B407" s="62" t="s">
        <v>991</v>
      </c>
      <c r="C407" s="62" t="s">
        <v>992</v>
      </c>
      <c r="D407" s="62">
        <v>43262</v>
      </c>
      <c r="E407" s="62" t="s">
        <v>1002</v>
      </c>
      <c r="F407" s="62">
        <v>800</v>
      </c>
      <c r="G407" s="62">
        <v>17944</v>
      </c>
      <c r="H407" s="62">
        <v>7872</v>
      </c>
      <c r="I407" s="62">
        <v>10072</v>
      </c>
    </row>
    <row r="408" spans="1:9" x14ac:dyDescent="0.35">
      <c r="A408" s="62" t="s">
        <v>996</v>
      </c>
      <c r="B408" s="62" t="s">
        <v>367</v>
      </c>
      <c r="C408" s="62" t="s">
        <v>992</v>
      </c>
      <c r="D408" s="62">
        <v>43263</v>
      </c>
      <c r="E408" s="62" t="s">
        <v>1001</v>
      </c>
      <c r="F408" s="62">
        <v>300</v>
      </c>
      <c r="G408" s="62">
        <v>6477</v>
      </c>
      <c r="H408" s="62">
        <v>2952</v>
      </c>
      <c r="I408" s="62">
        <v>3525</v>
      </c>
    </row>
    <row r="409" spans="1:9" x14ac:dyDescent="0.35">
      <c r="A409" s="62" t="s">
        <v>1009</v>
      </c>
      <c r="B409" s="62" t="s">
        <v>367</v>
      </c>
      <c r="C409" s="62" t="s">
        <v>999</v>
      </c>
      <c r="D409" s="62">
        <v>43264</v>
      </c>
      <c r="E409" s="62" t="s">
        <v>1010</v>
      </c>
      <c r="F409" s="62">
        <v>600</v>
      </c>
      <c r="G409" s="62">
        <v>10404</v>
      </c>
      <c r="H409" s="62">
        <v>5082</v>
      </c>
      <c r="I409" s="62">
        <v>5322</v>
      </c>
    </row>
    <row r="410" spans="1:9" x14ac:dyDescent="0.35">
      <c r="A410" s="62" t="s">
        <v>986</v>
      </c>
      <c r="B410" s="62" t="s">
        <v>991</v>
      </c>
      <c r="C410" s="62" t="s">
        <v>999</v>
      </c>
      <c r="D410" s="62">
        <v>43265</v>
      </c>
      <c r="E410" s="62" t="s">
        <v>1002</v>
      </c>
      <c r="F410" s="62">
        <v>500</v>
      </c>
      <c r="G410" s="62">
        <v>8780</v>
      </c>
      <c r="H410" s="62">
        <v>4235</v>
      </c>
      <c r="I410" s="62">
        <v>4545</v>
      </c>
    </row>
    <row r="411" spans="1:9" x14ac:dyDescent="0.35">
      <c r="A411" s="62" t="s">
        <v>986</v>
      </c>
      <c r="B411" s="62" t="s">
        <v>991</v>
      </c>
      <c r="C411" s="62" t="s">
        <v>999</v>
      </c>
      <c r="D411" s="62">
        <v>43269</v>
      </c>
      <c r="E411" s="62" t="s">
        <v>1007</v>
      </c>
      <c r="F411" s="62">
        <v>700</v>
      </c>
      <c r="G411" s="62">
        <v>13874</v>
      </c>
      <c r="H411" s="62">
        <v>5929</v>
      </c>
      <c r="I411" s="62">
        <v>7945</v>
      </c>
    </row>
    <row r="412" spans="1:9" x14ac:dyDescent="0.35">
      <c r="A412" s="62" t="s">
        <v>990</v>
      </c>
      <c r="B412" s="62" t="s">
        <v>991</v>
      </c>
      <c r="C412" s="62" t="s">
        <v>988</v>
      </c>
      <c r="D412" s="62">
        <v>43272</v>
      </c>
      <c r="E412" s="62" t="s">
        <v>993</v>
      </c>
      <c r="F412" s="62">
        <v>700</v>
      </c>
      <c r="G412" s="62">
        <v>15988</v>
      </c>
      <c r="H412" s="62">
        <v>7154</v>
      </c>
      <c r="I412" s="62">
        <v>8834</v>
      </c>
    </row>
    <row r="413" spans="1:9" x14ac:dyDescent="0.35">
      <c r="A413" s="62" t="s">
        <v>986</v>
      </c>
      <c r="B413" s="62" t="s">
        <v>367</v>
      </c>
      <c r="C413" s="62" t="s">
        <v>992</v>
      </c>
      <c r="D413" s="62">
        <v>43275</v>
      </c>
      <c r="E413" s="62" t="s">
        <v>1003</v>
      </c>
      <c r="F413" s="62">
        <v>1000</v>
      </c>
      <c r="G413" s="62">
        <v>20020</v>
      </c>
      <c r="H413" s="62">
        <v>9840</v>
      </c>
      <c r="I413" s="62">
        <v>10180</v>
      </c>
    </row>
    <row r="414" spans="1:9" x14ac:dyDescent="0.35">
      <c r="A414" s="62" t="s">
        <v>994</v>
      </c>
      <c r="B414" s="62" t="s">
        <v>991</v>
      </c>
      <c r="C414" s="62" t="s">
        <v>992</v>
      </c>
      <c r="D414" s="62">
        <v>43276</v>
      </c>
      <c r="E414" s="62" t="s">
        <v>1022</v>
      </c>
      <c r="F414" s="62">
        <v>200</v>
      </c>
      <c r="G414" s="62">
        <v>4060</v>
      </c>
      <c r="H414" s="62">
        <v>1968</v>
      </c>
      <c r="I414" s="62">
        <v>2092</v>
      </c>
    </row>
    <row r="415" spans="1:9" x14ac:dyDescent="0.35">
      <c r="A415" s="62" t="s">
        <v>986</v>
      </c>
      <c r="B415" s="62" t="s">
        <v>991</v>
      </c>
      <c r="C415" s="62" t="s">
        <v>999</v>
      </c>
      <c r="D415" s="62">
        <v>43277</v>
      </c>
      <c r="E415" s="62" t="s">
        <v>1007</v>
      </c>
      <c r="F415" s="62">
        <v>800</v>
      </c>
      <c r="G415" s="62">
        <v>15400</v>
      </c>
      <c r="H415" s="62">
        <v>6776</v>
      </c>
      <c r="I415" s="62">
        <v>8624</v>
      </c>
    </row>
    <row r="416" spans="1:9" x14ac:dyDescent="0.35">
      <c r="A416" s="62" t="s">
        <v>986</v>
      </c>
      <c r="B416" s="62" t="s">
        <v>987</v>
      </c>
      <c r="C416" s="62" t="s">
        <v>992</v>
      </c>
      <c r="D416" s="62">
        <v>43277</v>
      </c>
      <c r="E416" s="62" t="s">
        <v>989</v>
      </c>
      <c r="F416" s="62">
        <v>700</v>
      </c>
      <c r="G416" s="62">
        <v>16219</v>
      </c>
      <c r="H416" s="62">
        <v>6888</v>
      </c>
      <c r="I416" s="62">
        <v>9331</v>
      </c>
    </row>
    <row r="417" spans="1:9" x14ac:dyDescent="0.35">
      <c r="A417" s="62" t="s">
        <v>1009</v>
      </c>
      <c r="B417" s="62" t="s">
        <v>367</v>
      </c>
      <c r="C417" s="62" t="s">
        <v>988</v>
      </c>
      <c r="D417" s="62">
        <v>43278</v>
      </c>
      <c r="E417" s="62" t="s">
        <v>1010</v>
      </c>
      <c r="F417" s="62">
        <v>400</v>
      </c>
      <c r="G417" s="62">
        <v>8804</v>
      </c>
      <c r="H417" s="62">
        <v>4088</v>
      </c>
      <c r="I417" s="62">
        <v>4716</v>
      </c>
    </row>
    <row r="418" spans="1:9" x14ac:dyDescent="0.35">
      <c r="A418" s="62" t="s">
        <v>1009</v>
      </c>
      <c r="B418" s="62" t="s">
        <v>367</v>
      </c>
      <c r="C418" s="62" t="s">
        <v>988</v>
      </c>
      <c r="D418" s="62">
        <v>43281</v>
      </c>
      <c r="E418" s="62" t="s">
        <v>1010</v>
      </c>
      <c r="F418" s="62">
        <v>500</v>
      </c>
      <c r="G418" s="62">
        <v>12425</v>
      </c>
      <c r="H418" s="62">
        <v>5110</v>
      </c>
      <c r="I418" s="62">
        <v>7315</v>
      </c>
    </row>
    <row r="419" spans="1:9" x14ac:dyDescent="0.35">
      <c r="A419" s="62" t="s">
        <v>990</v>
      </c>
      <c r="B419" s="62" t="s">
        <v>991</v>
      </c>
      <c r="C419" s="62" t="s">
        <v>992</v>
      </c>
      <c r="D419" s="62">
        <v>43282</v>
      </c>
      <c r="E419" s="62" t="s">
        <v>993</v>
      </c>
      <c r="F419" s="62">
        <v>100</v>
      </c>
      <c r="G419" s="62">
        <v>2054</v>
      </c>
      <c r="H419" s="62">
        <v>984</v>
      </c>
      <c r="I419" s="62">
        <v>1070</v>
      </c>
    </row>
    <row r="420" spans="1:9" x14ac:dyDescent="0.35">
      <c r="A420" s="62" t="s">
        <v>986</v>
      </c>
      <c r="B420" s="62" t="s">
        <v>991</v>
      </c>
      <c r="C420" s="62" t="s">
        <v>988</v>
      </c>
      <c r="D420" s="62">
        <v>43283</v>
      </c>
      <c r="E420" s="62" t="s">
        <v>1002</v>
      </c>
      <c r="F420" s="62">
        <v>400</v>
      </c>
      <c r="G420" s="62">
        <v>9816</v>
      </c>
      <c r="H420" s="62">
        <v>4088</v>
      </c>
      <c r="I420" s="62">
        <v>5728</v>
      </c>
    </row>
    <row r="421" spans="1:9" x14ac:dyDescent="0.35">
      <c r="A421" s="62" t="s">
        <v>986</v>
      </c>
      <c r="B421" s="62" t="s">
        <v>367</v>
      </c>
      <c r="C421" s="62" t="s">
        <v>999</v>
      </c>
      <c r="D421" s="62">
        <v>43284</v>
      </c>
      <c r="E421" s="62" t="s">
        <v>1003</v>
      </c>
      <c r="F421" s="62">
        <v>200</v>
      </c>
      <c r="G421" s="62">
        <v>4192</v>
      </c>
      <c r="H421" s="62">
        <v>1694</v>
      </c>
      <c r="I421" s="62">
        <v>2498</v>
      </c>
    </row>
    <row r="422" spans="1:9" x14ac:dyDescent="0.35">
      <c r="A422" s="62" t="s">
        <v>996</v>
      </c>
      <c r="B422" s="62" t="s">
        <v>367</v>
      </c>
      <c r="C422" s="62" t="s">
        <v>992</v>
      </c>
      <c r="D422" s="62">
        <v>43284</v>
      </c>
      <c r="E422" s="62" t="s">
        <v>1001</v>
      </c>
      <c r="F422" s="62">
        <v>900</v>
      </c>
      <c r="G422" s="62">
        <v>18099</v>
      </c>
      <c r="H422" s="62">
        <v>8856</v>
      </c>
      <c r="I422" s="62">
        <v>9243</v>
      </c>
    </row>
    <row r="423" spans="1:9" x14ac:dyDescent="0.35">
      <c r="A423" s="62" t="s">
        <v>1009</v>
      </c>
      <c r="B423" s="62" t="s">
        <v>367</v>
      </c>
      <c r="C423" s="62" t="s">
        <v>992</v>
      </c>
      <c r="D423" s="62">
        <v>43286</v>
      </c>
      <c r="E423" s="62" t="s">
        <v>1010</v>
      </c>
      <c r="F423" s="62">
        <v>700</v>
      </c>
      <c r="G423" s="62">
        <v>16303</v>
      </c>
      <c r="H423" s="62">
        <v>6888</v>
      </c>
      <c r="I423" s="62">
        <v>9415</v>
      </c>
    </row>
    <row r="424" spans="1:9" x14ac:dyDescent="0.35">
      <c r="A424" s="62" t="s">
        <v>996</v>
      </c>
      <c r="B424" s="62" t="s">
        <v>367</v>
      </c>
      <c r="C424" s="62" t="s">
        <v>988</v>
      </c>
      <c r="D424" s="62">
        <v>43288</v>
      </c>
      <c r="E424" s="62" t="s">
        <v>1001</v>
      </c>
      <c r="F424" s="62">
        <v>400</v>
      </c>
      <c r="G424" s="62">
        <v>8580</v>
      </c>
      <c r="H424" s="62">
        <v>4088</v>
      </c>
      <c r="I424" s="62">
        <v>4492</v>
      </c>
    </row>
    <row r="425" spans="1:9" x14ac:dyDescent="0.35">
      <c r="A425" s="62" t="s">
        <v>990</v>
      </c>
      <c r="B425" s="62" t="s">
        <v>987</v>
      </c>
      <c r="C425" s="62" t="s">
        <v>992</v>
      </c>
      <c r="D425" s="62">
        <v>43289</v>
      </c>
      <c r="E425" s="62" t="s">
        <v>1000</v>
      </c>
      <c r="F425" s="62">
        <v>500</v>
      </c>
      <c r="G425" s="62">
        <v>12270</v>
      </c>
      <c r="H425" s="62">
        <v>4920</v>
      </c>
      <c r="I425" s="62">
        <v>7350</v>
      </c>
    </row>
    <row r="426" spans="1:9" x14ac:dyDescent="0.35">
      <c r="A426" s="62" t="s">
        <v>996</v>
      </c>
      <c r="B426" s="62" t="s">
        <v>367</v>
      </c>
      <c r="C426" s="62" t="s">
        <v>999</v>
      </c>
      <c r="D426" s="62">
        <v>43292</v>
      </c>
      <c r="E426" s="62" t="s">
        <v>1001</v>
      </c>
      <c r="F426" s="62">
        <v>900</v>
      </c>
      <c r="G426" s="62">
        <v>17883</v>
      </c>
      <c r="H426" s="62">
        <v>7623</v>
      </c>
      <c r="I426" s="62">
        <v>10260</v>
      </c>
    </row>
    <row r="427" spans="1:9" x14ac:dyDescent="0.35">
      <c r="A427" s="62" t="s">
        <v>986</v>
      </c>
      <c r="B427" s="62" t="s">
        <v>991</v>
      </c>
      <c r="C427" s="62" t="s">
        <v>992</v>
      </c>
      <c r="D427" s="62">
        <v>43294</v>
      </c>
      <c r="E427" s="62" t="s">
        <v>1002</v>
      </c>
      <c r="F427" s="62">
        <v>500</v>
      </c>
      <c r="G427" s="62">
        <v>11725</v>
      </c>
      <c r="H427" s="62">
        <v>4920</v>
      </c>
      <c r="I427" s="62">
        <v>6805</v>
      </c>
    </row>
    <row r="428" spans="1:9" x14ac:dyDescent="0.35">
      <c r="A428" s="62" t="s">
        <v>986</v>
      </c>
      <c r="B428" s="62" t="s">
        <v>991</v>
      </c>
      <c r="C428" s="62" t="s">
        <v>988</v>
      </c>
      <c r="D428" s="62">
        <v>43295</v>
      </c>
      <c r="E428" s="62" t="s">
        <v>1002</v>
      </c>
      <c r="F428" s="62">
        <v>900</v>
      </c>
      <c r="G428" s="62">
        <v>21366</v>
      </c>
      <c r="H428" s="62">
        <v>9198</v>
      </c>
      <c r="I428" s="62">
        <v>12168</v>
      </c>
    </row>
    <row r="429" spans="1:9" x14ac:dyDescent="0.35">
      <c r="A429" s="62" t="s">
        <v>990</v>
      </c>
      <c r="B429" s="62" t="s">
        <v>987</v>
      </c>
      <c r="C429" s="62" t="s">
        <v>992</v>
      </c>
      <c r="D429" s="62">
        <v>43296</v>
      </c>
      <c r="E429" s="62" t="s">
        <v>1020</v>
      </c>
      <c r="F429" s="62">
        <v>700</v>
      </c>
      <c r="G429" s="62">
        <v>14497</v>
      </c>
      <c r="H429" s="62">
        <v>6888</v>
      </c>
      <c r="I429" s="62">
        <v>7609</v>
      </c>
    </row>
    <row r="430" spans="1:9" x14ac:dyDescent="0.35">
      <c r="A430" s="62" t="s">
        <v>986</v>
      </c>
      <c r="B430" s="62" t="s">
        <v>987</v>
      </c>
      <c r="C430" s="62" t="s">
        <v>992</v>
      </c>
      <c r="D430" s="62">
        <v>43297</v>
      </c>
      <c r="E430" s="62" t="s">
        <v>989</v>
      </c>
      <c r="F430" s="62">
        <v>800</v>
      </c>
      <c r="G430" s="62">
        <v>17416</v>
      </c>
      <c r="H430" s="62">
        <v>7872</v>
      </c>
      <c r="I430" s="62">
        <v>9544</v>
      </c>
    </row>
    <row r="431" spans="1:9" x14ac:dyDescent="0.35">
      <c r="A431" s="62" t="s">
        <v>986</v>
      </c>
      <c r="B431" s="62" t="s">
        <v>987</v>
      </c>
      <c r="C431" s="62" t="s">
        <v>999</v>
      </c>
      <c r="D431" s="62">
        <v>43299</v>
      </c>
      <c r="E431" s="62" t="s">
        <v>989</v>
      </c>
      <c r="F431" s="62">
        <v>700</v>
      </c>
      <c r="G431" s="62">
        <v>13804</v>
      </c>
      <c r="H431" s="62">
        <v>5929</v>
      </c>
      <c r="I431" s="62">
        <v>7875</v>
      </c>
    </row>
    <row r="432" spans="1:9" x14ac:dyDescent="0.35">
      <c r="A432" s="62" t="s">
        <v>986</v>
      </c>
      <c r="B432" s="62" t="s">
        <v>991</v>
      </c>
      <c r="C432" s="62" t="s">
        <v>988</v>
      </c>
      <c r="D432" s="62">
        <v>43299</v>
      </c>
      <c r="E432" s="62" t="s">
        <v>1002</v>
      </c>
      <c r="F432" s="62">
        <v>200</v>
      </c>
      <c r="G432" s="62">
        <v>4902</v>
      </c>
      <c r="H432" s="62">
        <v>2044</v>
      </c>
      <c r="I432" s="62">
        <v>2858</v>
      </c>
    </row>
    <row r="433" spans="1:9" x14ac:dyDescent="0.35">
      <c r="A433" s="62" t="s">
        <v>996</v>
      </c>
      <c r="B433" s="62" t="s">
        <v>367</v>
      </c>
      <c r="C433" s="62" t="s">
        <v>992</v>
      </c>
      <c r="D433" s="62">
        <v>43300</v>
      </c>
      <c r="E433" s="62" t="s">
        <v>1001</v>
      </c>
      <c r="F433" s="62">
        <v>500</v>
      </c>
      <c r="G433" s="62">
        <v>11235</v>
      </c>
      <c r="H433" s="62">
        <v>4920</v>
      </c>
      <c r="I433" s="62">
        <v>6315</v>
      </c>
    </row>
    <row r="434" spans="1:9" x14ac:dyDescent="0.35">
      <c r="A434" s="62" t="s">
        <v>996</v>
      </c>
      <c r="B434" s="62" t="s">
        <v>987</v>
      </c>
      <c r="C434" s="62" t="s">
        <v>988</v>
      </c>
      <c r="D434" s="62">
        <v>43302</v>
      </c>
      <c r="E434" s="62" t="s">
        <v>1017</v>
      </c>
      <c r="F434" s="62">
        <v>1000</v>
      </c>
      <c r="G434" s="62">
        <v>22840</v>
      </c>
      <c r="H434" s="62">
        <v>10220</v>
      </c>
      <c r="I434" s="62">
        <v>12620</v>
      </c>
    </row>
    <row r="435" spans="1:9" x14ac:dyDescent="0.35">
      <c r="A435" s="62" t="s">
        <v>1009</v>
      </c>
      <c r="B435" s="62" t="s">
        <v>367</v>
      </c>
      <c r="C435" s="62" t="s">
        <v>999</v>
      </c>
      <c r="D435" s="62">
        <v>43303</v>
      </c>
      <c r="E435" s="62" t="s">
        <v>1010</v>
      </c>
      <c r="F435" s="62">
        <v>200</v>
      </c>
      <c r="G435" s="62">
        <v>3390</v>
      </c>
      <c r="H435" s="62">
        <v>1694</v>
      </c>
      <c r="I435" s="62">
        <v>1696</v>
      </c>
    </row>
    <row r="436" spans="1:9" x14ac:dyDescent="0.35">
      <c r="A436" s="62" t="s">
        <v>990</v>
      </c>
      <c r="B436" s="62" t="s">
        <v>991</v>
      </c>
      <c r="C436" s="62" t="s">
        <v>992</v>
      </c>
      <c r="D436" s="62">
        <v>43304</v>
      </c>
      <c r="E436" s="62" t="s">
        <v>993</v>
      </c>
      <c r="F436" s="62">
        <v>300</v>
      </c>
      <c r="G436" s="62">
        <v>6228</v>
      </c>
      <c r="H436" s="62">
        <v>2952</v>
      </c>
      <c r="I436" s="62">
        <v>3276</v>
      </c>
    </row>
    <row r="437" spans="1:9" x14ac:dyDescent="0.35">
      <c r="A437" s="62" t="s">
        <v>986</v>
      </c>
      <c r="B437" s="62" t="s">
        <v>987</v>
      </c>
      <c r="C437" s="62" t="s">
        <v>992</v>
      </c>
      <c r="D437" s="62">
        <v>43307</v>
      </c>
      <c r="E437" s="62" t="s">
        <v>989</v>
      </c>
      <c r="F437" s="62">
        <v>600</v>
      </c>
      <c r="G437" s="62">
        <v>13332</v>
      </c>
      <c r="H437" s="62">
        <v>5904</v>
      </c>
      <c r="I437" s="62">
        <v>7428</v>
      </c>
    </row>
    <row r="438" spans="1:9" x14ac:dyDescent="0.35">
      <c r="A438" s="62" t="s">
        <v>996</v>
      </c>
      <c r="B438" s="62" t="s">
        <v>367</v>
      </c>
      <c r="C438" s="62" t="s">
        <v>992</v>
      </c>
      <c r="D438" s="62">
        <v>43308</v>
      </c>
      <c r="E438" s="62" t="s">
        <v>1001</v>
      </c>
      <c r="F438" s="62">
        <v>200</v>
      </c>
      <c r="G438" s="62">
        <v>4132</v>
      </c>
      <c r="H438" s="62">
        <v>1968</v>
      </c>
      <c r="I438" s="62">
        <v>2164</v>
      </c>
    </row>
    <row r="439" spans="1:9" x14ac:dyDescent="0.35">
      <c r="A439" s="62" t="s">
        <v>1009</v>
      </c>
      <c r="B439" s="62" t="s">
        <v>367</v>
      </c>
      <c r="C439" s="62" t="s">
        <v>988</v>
      </c>
      <c r="D439" s="62">
        <v>43309</v>
      </c>
      <c r="E439" s="62" t="s">
        <v>1010</v>
      </c>
      <c r="F439" s="62">
        <v>200</v>
      </c>
      <c r="G439" s="62">
        <v>4722</v>
      </c>
      <c r="H439" s="62">
        <v>2044</v>
      </c>
      <c r="I439" s="62">
        <v>2678</v>
      </c>
    </row>
    <row r="440" spans="1:9" x14ac:dyDescent="0.35">
      <c r="A440" s="62" t="s">
        <v>990</v>
      </c>
      <c r="B440" s="62" t="s">
        <v>987</v>
      </c>
      <c r="C440" s="62" t="s">
        <v>992</v>
      </c>
      <c r="D440" s="62">
        <v>43310</v>
      </c>
      <c r="E440" s="62" t="s">
        <v>1000</v>
      </c>
      <c r="F440" s="62">
        <v>700</v>
      </c>
      <c r="G440" s="62">
        <v>16170</v>
      </c>
      <c r="H440" s="62">
        <v>6888</v>
      </c>
      <c r="I440" s="62">
        <v>9282</v>
      </c>
    </row>
    <row r="441" spans="1:9" x14ac:dyDescent="0.35">
      <c r="A441" s="62" t="s">
        <v>990</v>
      </c>
      <c r="B441" s="62" t="s">
        <v>991</v>
      </c>
      <c r="C441" s="62" t="s">
        <v>992</v>
      </c>
      <c r="D441" s="62">
        <v>43311</v>
      </c>
      <c r="E441" s="62" t="s">
        <v>993</v>
      </c>
      <c r="F441" s="62">
        <v>300</v>
      </c>
      <c r="G441" s="62">
        <v>6159</v>
      </c>
      <c r="H441" s="62">
        <v>2952</v>
      </c>
      <c r="I441" s="62">
        <v>3207</v>
      </c>
    </row>
    <row r="442" spans="1:9" x14ac:dyDescent="0.35">
      <c r="A442" s="62" t="s">
        <v>986</v>
      </c>
      <c r="B442" s="62" t="s">
        <v>368</v>
      </c>
      <c r="C442" s="62" t="s">
        <v>999</v>
      </c>
      <c r="D442" s="62">
        <v>43311</v>
      </c>
      <c r="E442" s="62" t="s">
        <v>1011</v>
      </c>
      <c r="F442" s="62">
        <v>1000</v>
      </c>
      <c r="G442" s="62">
        <v>18290</v>
      </c>
      <c r="H442" s="62">
        <v>8470</v>
      </c>
      <c r="I442" s="62">
        <v>9820</v>
      </c>
    </row>
    <row r="443" spans="1:9" x14ac:dyDescent="0.35">
      <c r="A443" s="62" t="s">
        <v>1009</v>
      </c>
      <c r="B443" s="62" t="s">
        <v>367</v>
      </c>
      <c r="C443" s="62" t="s">
        <v>999</v>
      </c>
      <c r="D443" s="62">
        <v>43312</v>
      </c>
      <c r="E443" s="62" t="s">
        <v>1010</v>
      </c>
      <c r="F443" s="62">
        <v>1000</v>
      </c>
      <c r="G443" s="62">
        <v>18500</v>
      </c>
      <c r="H443" s="62">
        <v>8470</v>
      </c>
      <c r="I443" s="62">
        <v>10030</v>
      </c>
    </row>
    <row r="444" spans="1:9" x14ac:dyDescent="0.35">
      <c r="A444" s="62" t="s">
        <v>1009</v>
      </c>
      <c r="B444" s="62" t="s">
        <v>367</v>
      </c>
      <c r="C444" s="62" t="s">
        <v>988</v>
      </c>
      <c r="D444" s="62">
        <v>43315</v>
      </c>
      <c r="E444" s="62" t="s">
        <v>1010</v>
      </c>
      <c r="F444" s="62">
        <v>900</v>
      </c>
      <c r="G444" s="62">
        <v>21159</v>
      </c>
      <c r="H444" s="62">
        <v>9198</v>
      </c>
      <c r="I444" s="62">
        <v>11961</v>
      </c>
    </row>
    <row r="445" spans="1:9" x14ac:dyDescent="0.35">
      <c r="A445" s="62" t="s">
        <v>986</v>
      </c>
      <c r="B445" s="62" t="s">
        <v>367</v>
      </c>
      <c r="C445" s="62" t="s">
        <v>999</v>
      </c>
      <c r="D445" s="62">
        <v>43316</v>
      </c>
      <c r="E445" s="62" t="s">
        <v>1003</v>
      </c>
      <c r="F445" s="62">
        <v>800</v>
      </c>
      <c r="G445" s="62">
        <v>15488</v>
      </c>
      <c r="H445" s="62">
        <v>6776</v>
      </c>
      <c r="I445" s="62">
        <v>8712</v>
      </c>
    </row>
    <row r="446" spans="1:9" x14ac:dyDescent="0.35">
      <c r="A446" s="62" t="s">
        <v>986</v>
      </c>
      <c r="B446" s="62" t="s">
        <v>987</v>
      </c>
      <c r="C446" s="62" t="s">
        <v>988</v>
      </c>
      <c r="D446" s="62">
        <v>43316</v>
      </c>
      <c r="E446" s="62" t="s">
        <v>989</v>
      </c>
      <c r="F446" s="62">
        <v>100</v>
      </c>
      <c r="G446" s="62">
        <v>2547</v>
      </c>
      <c r="H446" s="62">
        <v>1022</v>
      </c>
      <c r="I446" s="62">
        <v>1525</v>
      </c>
    </row>
    <row r="447" spans="1:9" x14ac:dyDescent="0.35">
      <c r="A447" s="62" t="s">
        <v>996</v>
      </c>
      <c r="B447" s="62" t="s">
        <v>367</v>
      </c>
      <c r="C447" s="62" t="s">
        <v>999</v>
      </c>
      <c r="D447" s="62">
        <v>43317</v>
      </c>
      <c r="E447" s="62" t="s">
        <v>1001</v>
      </c>
      <c r="F447" s="62">
        <v>200</v>
      </c>
      <c r="G447" s="62">
        <v>3418</v>
      </c>
      <c r="H447" s="62">
        <v>1694</v>
      </c>
      <c r="I447" s="62">
        <v>1724</v>
      </c>
    </row>
    <row r="448" spans="1:9" x14ac:dyDescent="0.35">
      <c r="A448" s="62" t="s">
        <v>990</v>
      </c>
      <c r="B448" s="62" t="s">
        <v>987</v>
      </c>
      <c r="C448" s="62" t="s">
        <v>999</v>
      </c>
      <c r="D448" s="62">
        <v>43318</v>
      </c>
      <c r="E448" s="62" t="s">
        <v>1000</v>
      </c>
      <c r="F448" s="62">
        <v>1000</v>
      </c>
      <c r="G448" s="62">
        <v>19530</v>
      </c>
      <c r="H448" s="62">
        <v>8470</v>
      </c>
      <c r="I448" s="62">
        <v>11060</v>
      </c>
    </row>
    <row r="449" spans="1:9" x14ac:dyDescent="0.35">
      <c r="A449" s="62" t="s">
        <v>1013</v>
      </c>
      <c r="B449" s="62" t="s">
        <v>368</v>
      </c>
      <c r="C449" s="62" t="s">
        <v>992</v>
      </c>
      <c r="D449" s="62">
        <v>43319</v>
      </c>
      <c r="E449" s="62" t="s">
        <v>1023</v>
      </c>
      <c r="F449" s="62">
        <v>200</v>
      </c>
      <c r="G449" s="62">
        <v>4380</v>
      </c>
      <c r="H449" s="62">
        <v>1968</v>
      </c>
      <c r="I449" s="62">
        <v>2412</v>
      </c>
    </row>
    <row r="450" spans="1:9" x14ac:dyDescent="0.35">
      <c r="A450" s="62" t="s">
        <v>996</v>
      </c>
      <c r="B450" s="62" t="s">
        <v>367</v>
      </c>
      <c r="C450" s="62" t="s">
        <v>992</v>
      </c>
      <c r="D450" s="62">
        <v>43323</v>
      </c>
      <c r="E450" s="62" t="s">
        <v>1001</v>
      </c>
      <c r="F450" s="62">
        <v>600</v>
      </c>
      <c r="G450" s="62">
        <v>13368</v>
      </c>
      <c r="H450" s="62">
        <v>5904</v>
      </c>
      <c r="I450" s="62">
        <v>7464</v>
      </c>
    </row>
    <row r="451" spans="1:9" x14ac:dyDescent="0.35">
      <c r="A451" s="62" t="s">
        <v>986</v>
      </c>
      <c r="B451" s="62" t="s">
        <v>987</v>
      </c>
      <c r="C451" s="62" t="s">
        <v>988</v>
      </c>
      <c r="D451" s="62">
        <v>43324</v>
      </c>
      <c r="E451" s="62" t="s">
        <v>989</v>
      </c>
      <c r="F451" s="62">
        <v>200</v>
      </c>
      <c r="G451" s="62">
        <v>4550</v>
      </c>
      <c r="H451" s="62">
        <v>2044</v>
      </c>
      <c r="I451" s="62">
        <v>2506</v>
      </c>
    </row>
    <row r="452" spans="1:9" x14ac:dyDescent="0.35">
      <c r="A452" s="62" t="s">
        <v>986</v>
      </c>
      <c r="B452" s="62" t="s">
        <v>367</v>
      </c>
      <c r="C452" s="62" t="s">
        <v>992</v>
      </c>
      <c r="D452" s="62">
        <v>43326</v>
      </c>
      <c r="E452" s="62" t="s">
        <v>1003</v>
      </c>
      <c r="F452" s="62">
        <v>300</v>
      </c>
      <c r="G452" s="62">
        <v>6522</v>
      </c>
      <c r="H452" s="62">
        <v>2952</v>
      </c>
      <c r="I452" s="62">
        <v>3570</v>
      </c>
    </row>
    <row r="453" spans="1:9" x14ac:dyDescent="0.35">
      <c r="A453" s="62" t="s">
        <v>994</v>
      </c>
      <c r="B453" s="62" t="s">
        <v>367</v>
      </c>
      <c r="C453" s="62" t="s">
        <v>992</v>
      </c>
      <c r="D453" s="62">
        <v>43328</v>
      </c>
      <c r="E453" s="62" t="s">
        <v>995</v>
      </c>
      <c r="F453" s="62">
        <v>200</v>
      </c>
      <c r="G453" s="62">
        <v>4270</v>
      </c>
      <c r="H453" s="62">
        <v>1968</v>
      </c>
      <c r="I453" s="62">
        <v>2302</v>
      </c>
    </row>
    <row r="454" spans="1:9" x14ac:dyDescent="0.35">
      <c r="A454" s="62" t="s">
        <v>1013</v>
      </c>
      <c r="B454" s="62" t="s">
        <v>367</v>
      </c>
      <c r="C454" s="62" t="s">
        <v>992</v>
      </c>
      <c r="D454" s="62">
        <v>43328</v>
      </c>
      <c r="E454" s="62" t="s">
        <v>1014</v>
      </c>
      <c r="F454" s="62">
        <v>700</v>
      </c>
      <c r="G454" s="62">
        <v>17213</v>
      </c>
      <c r="H454" s="62">
        <v>6888</v>
      </c>
      <c r="I454" s="62">
        <v>10325</v>
      </c>
    </row>
    <row r="455" spans="1:9" x14ac:dyDescent="0.35">
      <c r="A455" s="62" t="s">
        <v>1009</v>
      </c>
      <c r="B455" s="62" t="s">
        <v>367</v>
      </c>
      <c r="C455" s="62" t="s">
        <v>992</v>
      </c>
      <c r="D455" s="62">
        <v>43330</v>
      </c>
      <c r="E455" s="62" t="s">
        <v>1010</v>
      </c>
      <c r="F455" s="62">
        <v>800</v>
      </c>
      <c r="G455" s="62">
        <v>16232</v>
      </c>
      <c r="H455" s="62">
        <v>7872</v>
      </c>
      <c r="I455" s="62">
        <v>8360</v>
      </c>
    </row>
    <row r="456" spans="1:9" x14ac:dyDescent="0.35">
      <c r="A456" s="62" t="s">
        <v>986</v>
      </c>
      <c r="B456" s="62" t="s">
        <v>987</v>
      </c>
      <c r="C456" s="62" t="s">
        <v>988</v>
      </c>
      <c r="D456" s="62">
        <v>43331</v>
      </c>
      <c r="E456" s="62" t="s">
        <v>989</v>
      </c>
      <c r="F456" s="62">
        <v>500</v>
      </c>
      <c r="G456" s="62">
        <v>12755</v>
      </c>
      <c r="H456" s="62">
        <v>5110</v>
      </c>
      <c r="I456" s="62">
        <v>7645</v>
      </c>
    </row>
    <row r="457" spans="1:9" x14ac:dyDescent="0.35">
      <c r="A457" s="62" t="s">
        <v>990</v>
      </c>
      <c r="B457" s="62" t="s">
        <v>987</v>
      </c>
      <c r="C457" s="62" t="s">
        <v>992</v>
      </c>
      <c r="D457" s="62">
        <v>43332</v>
      </c>
      <c r="E457" s="62" t="s">
        <v>1000</v>
      </c>
      <c r="F457" s="62">
        <v>200</v>
      </c>
      <c r="G457" s="62">
        <v>4470</v>
      </c>
      <c r="H457" s="62">
        <v>1968</v>
      </c>
      <c r="I457" s="62">
        <v>2502</v>
      </c>
    </row>
    <row r="458" spans="1:9" x14ac:dyDescent="0.35">
      <c r="A458" s="62" t="s">
        <v>986</v>
      </c>
      <c r="B458" s="62" t="s">
        <v>987</v>
      </c>
      <c r="C458" s="62" t="s">
        <v>999</v>
      </c>
      <c r="D458" s="62">
        <v>43333</v>
      </c>
      <c r="E458" s="62" t="s">
        <v>989</v>
      </c>
      <c r="F458" s="62">
        <v>300</v>
      </c>
      <c r="G458" s="62">
        <v>6156</v>
      </c>
      <c r="H458" s="62">
        <v>2541</v>
      </c>
      <c r="I458" s="62">
        <v>3615</v>
      </c>
    </row>
    <row r="459" spans="1:9" x14ac:dyDescent="0.35">
      <c r="A459" s="62" t="s">
        <v>986</v>
      </c>
      <c r="B459" s="62" t="s">
        <v>991</v>
      </c>
      <c r="C459" s="62" t="s">
        <v>999</v>
      </c>
      <c r="D459" s="62">
        <v>43334</v>
      </c>
      <c r="E459" s="62" t="s">
        <v>1007</v>
      </c>
      <c r="F459" s="62">
        <v>800</v>
      </c>
      <c r="G459" s="62">
        <v>15544</v>
      </c>
      <c r="H459" s="62">
        <v>6776</v>
      </c>
      <c r="I459" s="62">
        <v>8768</v>
      </c>
    </row>
    <row r="460" spans="1:9" x14ac:dyDescent="0.35">
      <c r="A460" s="62" t="s">
        <v>986</v>
      </c>
      <c r="B460" s="62" t="s">
        <v>987</v>
      </c>
      <c r="C460" s="62" t="s">
        <v>992</v>
      </c>
      <c r="D460" s="62">
        <v>43336</v>
      </c>
      <c r="E460" s="62" t="s">
        <v>989</v>
      </c>
      <c r="F460" s="62">
        <v>100</v>
      </c>
      <c r="G460" s="62">
        <v>2409</v>
      </c>
      <c r="H460" s="62">
        <v>984</v>
      </c>
      <c r="I460" s="62">
        <v>1425</v>
      </c>
    </row>
    <row r="461" spans="1:9" x14ac:dyDescent="0.35">
      <c r="A461" s="62" t="s">
        <v>1013</v>
      </c>
      <c r="B461" s="62" t="s">
        <v>367</v>
      </c>
      <c r="C461" s="62" t="s">
        <v>988</v>
      </c>
      <c r="D461" s="62">
        <v>43337</v>
      </c>
      <c r="E461" s="62" t="s">
        <v>1014</v>
      </c>
      <c r="F461" s="62">
        <v>600</v>
      </c>
      <c r="G461" s="62">
        <v>12570</v>
      </c>
      <c r="H461" s="62">
        <v>6132</v>
      </c>
      <c r="I461" s="62">
        <v>6438</v>
      </c>
    </row>
    <row r="462" spans="1:9" x14ac:dyDescent="0.35">
      <c r="A462" s="62" t="s">
        <v>986</v>
      </c>
      <c r="B462" s="62" t="s">
        <v>991</v>
      </c>
      <c r="C462" s="62" t="s">
        <v>988</v>
      </c>
      <c r="D462" s="62">
        <v>43337</v>
      </c>
      <c r="E462" s="62" t="s">
        <v>1002</v>
      </c>
      <c r="F462" s="62">
        <v>300</v>
      </c>
      <c r="G462" s="62">
        <v>6438</v>
      </c>
      <c r="H462" s="62">
        <v>3066</v>
      </c>
      <c r="I462" s="62">
        <v>3372</v>
      </c>
    </row>
    <row r="463" spans="1:9" x14ac:dyDescent="0.35">
      <c r="A463" s="62" t="s">
        <v>986</v>
      </c>
      <c r="B463" s="62" t="s">
        <v>987</v>
      </c>
      <c r="C463" s="62" t="s">
        <v>988</v>
      </c>
      <c r="D463" s="62">
        <v>43338</v>
      </c>
      <c r="E463" s="62" t="s">
        <v>989</v>
      </c>
      <c r="F463" s="62">
        <v>900</v>
      </c>
      <c r="G463" s="62">
        <v>19593</v>
      </c>
      <c r="H463" s="62">
        <v>9198</v>
      </c>
      <c r="I463" s="62">
        <v>10395</v>
      </c>
    </row>
    <row r="464" spans="1:9" x14ac:dyDescent="0.35">
      <c r="A464" s="62" t="s">
        <v>990</v>
      </c>
      <c r="B464" s="62" t="s">
        <v>991</v>
      </c>
      <c r="C464" s="62" t="s">
        <v>999</v>
      </c>
      <c r="D464" s="62">
        <v>43339</v>
      </c>
      <c r="E464" s="62" t="s">
        <v>993</v>
      </c>
      <c r="F464" s="62">
        <v>900</v>
      </c>
      <c r="G464" s="62">
        <v>18981</v>
      </c>
      <c r="H464" s="62">
        <v>7623</v>
      </c>
      <c r="I464" s="62">
        <v>11358</v>
      </c>
    </row>
    <row r="465" spans="1:9" x14ac:dyDescent="0.35">
      <c r="A465" s="62" t="s">
        <v>1009</v>
      </c>
      <c r="B465" s="62" t="s">
        <v>367</v>
      </c>
      <c r="C465" s="62" t="s">
        <v>988</v>
      </c>
      <c r="D465" s="62">
        <v>43340</v>
      </c>
      <c r="E465" s="62" t="s">
        <v>1010</v>
      </c>
      <c r="F465" s="62">
        <v>800</v>
      </c>
      <c r="G465" s="62">
        <v>17160</v>
      </c>
      <c r="H465" s="62">
        <v>8176</v>
      </c>
      <c r="I465" s="62">
        <v>8984</v>
      </c>
    </row>
    <row r="466" spans="1:9" x14ac:dyDescent="0.35">
      <c r="A466" s="62" t="s">
        <v>986</v>
      </c>
      <c r="B466" s="62" t="s">
        <v>991</v>
      </c>
      <c r="C466" s="62" t="s">
        <v>999</v>
      </c>
      <c r="D466" s="62">
        <v>43340</v>
      </c>
      <c r="E466" s="62" t="s">
        <v>1002</v>
      </c>
      <c r="F466" s="62">
        <v>100</v>
      </c>
      <c r="G466" s="62">
        <v>2028</v>
      </c>
      <c r="H466" s="62">
        <v>847</v>
      </c>
      <c r="I466" s="62">
        <v>1181</v>
      </c>
    </row>
    <row r="467" spans="1:9" x14ac:dyDescent="0.35">
      <c r="A467" s="62" t="s">
        <v>996</v>
      </c>
      <c r="B467" s="62" t="s">
        <v>367</v>
      </c>
      <c r="C467" s="62" t="s">
        <v>999</v>
      </c>
      <c r="D467" s="62">
        <v>43340</v>
      </c>
      <c r="E467" s="62" t="s">
        <v>1001</v>
      </c>
      <c r="F467" s="62">
        <v>300</v>
      </c>
      <c r="G467" s="62">
        <v>5859</v>
      </c>
      <c r="H467" s="62">
        <v>2541</v>
      </c>
      <c r="I467" s="62">
        <v>3318</v>
      </c>
    </row>
    <row r="468" spans="1:9" x14ac:dyDescent="0.35">
      <c r="A468" s="62" t="s">
        <v>996</v>
      </c>
      <c r="B468" s="62" t="s">
        <v>367</v>
      </c>
      <c r="C468" s="62" t="s">
        <v>999</v>
      </c>
      <c r="D468" s="62">
        <v>43341</v>
      </c>
      <c r="E468" s="62" t="s">
        <v>1016</v>
      </c>
      <c r="F468" s="62">
        <v>300</v>
      </c>
      <c r="G468" s="62">
        <v>5532</v>
      </c>
      <c r="H468" s="62">
        <v>2541</v>
      </c>
      <c r="I468" s="62">
        <v>2991</v>
      </c>
    </row>
    <row r="469" spans="1:9" x14ac:dyDescent="0.35">
      <c r="A469" s="62" t="s">
        <v>986</v>
      </c>
      <c r="B469" s="62" t="s">
        <v>987</v>
      </c>
      <c r="C469" s="62" t="s">
        <v>988</v>
      </c>
      <c r="D469" s="62">
        <v>43342</v>
      </c>
      <c r="E469" s="62" t="s">
        <v>989</v>
      </c>
      <c r="F469" s="62">
        <v>500</v>
      </c>
      <c r="G469" s="62">
        <v>12575</v>
      </c>
      <c r="H469" s="62">
        <v>5110</v>
      </c>
      <c r="I469" s="62">
        <v>7465</v>
      </c>
    </row>
    <row r="470" spans="1:9" x14ac:dyDescent="0.35">
      <c r="A470" s="62" t="s">
        <v>986</v>
      </c>
      <c r="B470" s="62" t="s">
        <v>991</v>
      </c>
      <c r="C470" s="62" t="s">
        <v>999</v>
      </c>
      <c r="D470" s="62">
        <v>43344</v>
      </c>
      <c r="E470" s="62" t="s">
        <v>1004</v>
      </c>
      <c r="F470" s="62">
        <v>800</v>
      </c>
      <c r="G470" s="62">
        <v>16144</v>
      </c>
      <c r="H470" s="62">
        <v>6776</v>
      </c>
      <c r="I470" s="62">
        <v>9368</v>
      </c>
    </row>
    <row r="471" spans="1:9" x14ac:dyDescent="0.35">
      <c r="A471" s="62" t="s">
        <v>990</v>
      </c>
      <c r="B471" s="62" t="s">
        <v>987</v>
      </c>
      <c r="C471" s="62" t="s">
        <v>992</v>
      </c>
      <c r="D471" s="62">
        <v>43346</v>
      </c>
      <c r="E471" s="62" t="s">
        <v>1000</v>
      </c>
      <c r="F471" s="62">
        <v>900</v>
      </c>
      <c r="G471" s="62">
        <v>18486</v>
      </c>
      <c r="H471" s="62">
        <v>8856</v>
      </c>
      <c r="I471" s="62">
        <v>9630</v>
      </c>
    </row>
    <row r="472" spans="1:9" x14ac:dyDescent="0.35">
      <c r="A472" s="62" t="s">
        <v>1009</v>
      </c>
      <c r="B472" s="62" t="s">
        <v>367</v>
      </c>
      <c r="C472" s="62" t="s">
        <v>999</v>
      </c>
      <c r="D472" s="62">
        <v>43348</v>
      </c>
      <c r="E472" s="62" t="s">
        <v>1010</v>
      </c>
      <c r="F472" s="62">
        <v>900</v>
      </c>
      <c r="G472" s="62">
        <v>17289</v>
      </c>
      <c r="H472" s="62">
        <v>7623</v>
      </c>
      <c r="I472" s="62">
        <v>9666</v>
      </c>
    </row>
    <row r="473" spans="1:9" x14ac:dyDescent="0.35">
      <c r="A473" s="62" t="s">
        <v>990</v>
      </c>
      <c r="B473" s="62" t="s">
        <v>987</v>
      </c>
      <c r="C473" s="62" t="s">
        <v>992</v>
      </c>
      <c r="D473" s="62">
        <v>43348</v>
      </c>
      <c r="E473" s="62" t="s">
        <v>1000</v>
      </c>
      <c r="F473" s="62">
        <v>100</v>
      </c>
      <c r="G473" s="62">
        <v>2106</v>
      </c>
      <c r="H473" s="62">
        <v>984</v>
      </c>
      <c r="I473" s="62">
        <v>1122</v>
      </c>
    </row>
    <row r="474" spans="1:9" x14ac:dyDescent="0.35">
      <c r="A474" s="62" t="s">
        <v>1013</v>
      </c>
      <c r="B474" s="62" t="s">
        <v>367</v>
      </c>
      <c r="C474" s="62" t="s">
        <v>992</v>
      </c>
      <c r="D474" s="62">
        <v>43352</v>
      </c>
      <c r="E474" s="62" t="s">
        <v>1021</v>
      </c>
      <c r="F474" s="62">
        <v>100</v>
      </c>
      <c r="G474" s="62">
        <v>2029</v>
      </c>
      <c r="H474" s="62">
        <v>984</v>
      </c>
      <c r="I474" s="62">
        <v>1045</v>
      </c>
    </row>
    <row r="475" spans="1:9" x14ac:dyDescent="0.35">
      <c r="A475" s="62" t="s">
        <v>990</v>
      </c>
      <c r="B475" s="62" t="s">
        <v>991</v>
      </c>
      <c r="C475" s="62" t="s">
        <v>988</v>
      </c>
      <c r="D475" s="62">
        <v>43353</v>
      </c>
      <c r="E475" s="62" t="s">
        <v>993</v>
      </c>
      <c r="F475" s="62">
        <v>600</v>
      </c>
      <c r="G475" s="62">
        <v>12936</v>
      </c>
      <c r="H475" s="62">
        <v>6132</v>
      </c>
      <c r="I475" s="62">
        <v>6804</v>
      </c>
    </row>
    <row r="476" spans="1:9" x14ac:dyDescent="0.35">
      <c r="A476" s="62" t="s">
        <v>996</v>
      </c>
      <c r="B476" s="62" t="s">
        <v>368</v>
      </c>
      <c r="C476" s="62" t="s">
        <v>992</v>
      </c>
      <c r="D476" s="62">
        <v>43353</v>
      </c>
      <c r="E476" s="62" t="s">
        <v>1018</v>
      </c>
      <c r="F476" s="62">
        <v>500</v>
      </c>
      <c r="G476" s="62">
        <v>11550</v>
      </c>
      <c r="H476" s="62">
        <v>4920</v>
      </c>
      <c r="I476" s="62">
        <v>6630</v>
      </c>
    </row>
    <row r="477" spans="1:9" x14ac:dyDescent="0.35">
      <c r="A477" s="62" t="s">
        <v>1013</v>
      </c>
      <c r="B477" s="62" t="s">
        <v>367</v>
      </c>
      <c r="C477" s="62" t="s">
        <v>992</v>
      </c>
      <c r="D477" s="62">
        <v>43355</v>
      </c>
      <c r="E477" s="62" t="s">
        <v>1014</v>
      </c>
      <c r="F477" s="62">
        <v>600</v>
      </c>
      <c r="G477" s="62">
        <v>14580</v>
      </c>
      <c r="H477" s="62">
        <v>5904</v>
      </c>
      <c r="I477" s="62">
        <v>8676</v>
      </c>
    </row>
    <row r="478" spans="1:9" x14ac:dyDescent="0.35">
      <c r="A478" s="62" t="s">
        <v>986</v>
      </c>
      <c r="B478" s="62" t="s">
        <v>991</v>
      </c>
      <c r="C478" s="62" t="s">
        <v>988</v>
      </c>
      <c r="D478" s="62">
        <v>43357</v>
      </c>
      <c r="E478" s="62" t="s">
        <v>1004</v>
      </c>
      <c r="F478" s="62">
        <v>100</v>
      </c>
      <c r="G478" s="62">
        <v>2058</v>
      </c>
      <c r="H478" s="62">
        <v>1022</v>
      </c>
      <c r="I478" s="62">
        <v>1036</v>
      </c>
    </row>
    <row r="479" spans="1:9" x14ac:dyDescent="0.35">
      <c r="A479" s="62" t="s">
        <v>986</v>
      </c>
      <c r="B479" s="62" t="s">
        <v>987</v>
      </c>
      <c r="C479" s="62" t="s">
        <v>992</v>
      </c>
      <c r="D479" s="62">
        <v>43357</v>
      </c>
      <c r="E479" s="62" t="s">
        <v>989</v>
      </c>
      <c r="F479" s="62">
        <v>600</v>
      </c>
      <c r="G479" s="62">
        <v>13566</v>
      </c>
      <c r="H479" s="62">
        <v>5904</v>
      </c>
      <c r="I479" s="62">
        <v>7662</v>
      </c>
    </row>
    <row r="480" spans="1:9" x14ac:dyDescent="0.35">
      <c r="A480" s="62" t="s">
        <v>986</v>
      </c>
      <c r="B480" s="62" t="s">
        <v>991</v>
      </c>
      <c r="C480" s="62" t="s">
        <v>999</v>
      </c>
      <c r="D480" s="62">
        <v>43360</v>
      </c>
      <c r="E480" s="62" t="s">
        <v>1007</v>
      </c>
      <c r="F480" s="62">
        <v>100</v>
      </c>
      <c r="G480" s="62">
        <v>1741</v>
      </c>
      <c r="H480" s="62">
        <v>847</v>
      </c>
      <c r="I480" s="62">
        <v>894</v>
      </c>
    </row>
    <row r="481" spans="1:9" x14ac:dyDescent="0.35">
      <c r="A481" s="62" t="s">
        <v>1009</v>
      </c>
      <c r="B481" s="62" t="s">
        <v>367</v>
      </c>
      <c r="C481" s="62" t="s">
        <v>988</v>
      </c>
      <c r="D481" s="62">
        <v>43361</v>
      </c>
      <c r="E481" s="62" t="s">
        <v>1010</v>
      </c>
      <c r="F481" s="62">
        <v>200</v>
      </c>
      <c r="G481" s="62">
        <v>5002</v>
      </c>
      <c r="H481" s="62">
        <v>2044</v>
      </c>
      <c r="I481" s="62">
        <v>2958</v>
      </c>
    </row>
    <row r="482" spans="1:9" x14ac:dyDescent="0.35">
      <c r="A482" s="62" t="s">
        <v>986</v>
      </c>
      <c r="B482" s="62" t="s">
        <v>367</v>
      </c>
      <c r="C482" s="62" t="s">
        <v>999</v>
      </c>
      <c r="D482" s="62">
        <v>43362</v>
      </c>
      <c r="E482" s="62" t="s">
        <v>1003</v>
      </c>
      <c r="F482" s="62">
        <v>100</v>
      </c>
      <c r="G482" s="62">
        <v>1795</v>
      </c>
      <c r="H482" s="62">
        <v>847</v>
      </c>
      <c r="I482" s="62">
        <v>948</v>
      </c>
    </row>
    <row r="483" spans="1:9" x14ac:dyDescent="0.35">
      <c r="A483" s="62" t="s">
        <v>986</v>
      </c>
      <c r="B483" s="62" t="s">
        <v>991</v>
      </c>
      <c r="C483" s="62" t="s">
        <v>992</v>
      </c>
      <c r="D483" s="62">
        <v>43365</v>
      </c>
      <c r="E483" s="62" t="s">
        <v>1002</v>
      </c>
      <c r="F483" s="62">
        <v>400</v>
      </c>
      <c r="G483" s="62">
        <v>8592</v>
      </c>
      <c r="H483" s="62">
        <v>3936</v>
      </c>
      <c r="I483" s="62">
        <v>4656</v>
      </c>
    </row>
    <row r="484" spans="1:9" x14ac:dyDescent="0.35">
      <c r="A484" s="62" t="s">
        <v>986</v>
      </c>
      <c r="B484" s="62" t="s">
        <v>367</v>
      </c>
      <c r="C484" s="62" t="s">
        <v>992</v>
      </c>
      <c r="D484" s="62">
        <v>43368</v>
      </c>
      <c r="E484" s="62" t="s">
        <v>1003</v>
      </c>
      <c r="F484" s="62">
        <v>600</v>
      </c>
      <c r="G484" s="62">
        <v>12690</v>
      </c>
      <c r="H484" s="62">
        <v>5904</v>
      </c>
      <c r="I484" s="62">
        <v>6786</v>
      </c>
    </row>
    <row r="485" spans="1:9" x14ac:dyDescent="0.35">
      <c r="A485" s="62" t="s">
        <v>986</v>
      </c>
      <c r="B485" s="62" t="s">
        <v>991</v>
      </c>
      <c r="C485" s="62" t="s">
        <v>992</v>
      </c>
      <c r="D485" s="62">
        <v>43368</v>
      </c>
      <c r="E485" s="62" t="s">
        <v>1002</v>
      </c>
      <c r="F485" s="62">
        <v>300</v>
      </c>
      <c r="G485" s="62">
        <v>6582</v>
      </c>
      <c r="H485" s="62">
        <v>2952</v>
      </c>
      <c r="I485" s="62">
        <v>3630</v>
      </c>
    </row>
    <row r="486" spans="1:9" x14ac:dyDescent="0.35">
      <c r="A486" s="62" t="s">
        <v>986</v>
      </c>
      <c r="B486" s="62" t="s">
        <v>991</v>
      </c>
      <c r="C486" s="62" t="s">
        <v>992</v>
      </c>
      <c r="D486" s="62">
        <v>43369</v>
      </c>
      <c r="E486" s="62" t="s">
        <v>1007</v>
      </c>
      <c r="F486" s="62">
        <v>400</v>
      </c>
      <c r="G486" s="62">
        <v>9672</v>
      </c>
      <c r="H486" s="62">
        <v>3936</v>
      </c>
      <c r="I486" s="62">
        <v>5736</v>
      </c>
    </row>
    <row r="487" spans="1:9" x14ac:dyDescent="0.35">
      <c r="A487" s="62" t="s">
        <v>986</v>
      </c>
      <c r="B487" s="62" t="s">
        <v>991</v>
      </c>
      <c r="C487" s="62" t="s">
        <v>988</v>
      </c>
      <c r="D487" s="62">
        <v>43369</v>
      </c>
      <c r="E487" s="62" t="s">
        <v>1007</v>
      </c>
      <c r="F487" s="62">
        <v>900</v>
      </c>
      <c r="G487" s="62">
        <v>22014</v>
      </c>
      <c r="H487" s="62">
        <v>9198</v>
      </c>
      <c r="I487" s="62">
        <v>12816</v>
      </c>
    </row>
    <row r="488" spans="1:9" x14ac:dyDescent="0.35">
      <c r="A488" s="62" t="s">
        <v>1009</v>
      </c>
      <c r="B488" s="62" t="s">
        <v>367</v>
      </c>
      <c r="C488" s="62" t="s">
        <v>999</v>
      </c>
      <c r="D488" s="62">
        <v>43370</v>
      </c>
      <c r="E488" s="62" t="s">
        <v>1010</v>
      </c>
      <c r="F488" s="62">
        <v>1000</v>
      </c>
      <c r="G488" s="62">
        <v>18530</v>
      </c>
      <c r="H488" s="62">
        <v>8470</v>
      </c>
      <c r="I488" s="62">
        <v>10060</v>
      </c>
    </row>
    <row r="489" spans="1:9" x14ac:dyDescent="0.35">
      <c r="A489" s="62" t="s">
        <v>996</v>
      </c>
      <c r="B489" s="62" t="s">
        <v>367</v>
      </c>
      <c r="C489" s="62" t="s">
        <v>992</v>
      </c>
      <c r="D489" s="62">
        <v>43370</v>
      </c>
      <c r="E489" s="62" t="s">
        <v>1001</v>
      </c>
      <c r="F489" s="62">
        <v>600</v>
      </c>
      <c r="G489" s="62">
        <v>14004</v>
      </c>
      <c r="H489" s="62">
        <v>5904</v>
      </c>
      <c r="I489" s="62">
        <v>8100</v>
      </c>
    </row>
    <row r="490" spans="1:9" x14ac:dyDescent="0.35">
      <c r="A490" s="62" t="s">
        <v>996</v>
      </c>
      <c r="B490" s="62" t="s">
        <v>367</v>
      </c>
      <c r="C490" s="62" t="s">
        <v>999</v>
      </c>
      <c r="D490" s="62">
        <v>43371</v>
      </c>
      <c r="E490" s="62" t="s">
        <v>1001</v>
      </c>
      <c r="F490" s="62">
        <v>700</v>
      </c>
      <c r="G490" s="62">
        <v>13139</v>
      </c>
      <c r="H490" s="62">
        <v>5929</v>
      </c>
      <c r="I490" s="62">
        <v>7210</v>
      </c>
    </row>
    <row r="491" spans="1:9" x14ac:dyDescent="0.35">
      <c r="A491" s="62" t="s">
        <v>1013</v>
      </c>
      <c r="B491" s="62" t="s">
        <v>367</v>
      </c>
      <c r="C491" s="62" t="s">
        <v>999</v>
      </c>
      <c r="D491" s="62">
        <v>43372</v>
      </c>
      <c r="E491" s="62" t="s">
        <v>1014</v>
      </c>
      <c r="F491" s="62">
        <v>500</v>
      </c>
      <c r="G491" s="62">
        <v>8715</v>
      </c>
      <c r="H491" s="62">
        <v>4235</v>
      </c>
      <c r="I491" s="62">
        <v>4480</v>
      </c>
    </row>
    <row r="492" spans="1:9" x14ac:dyDescent="0.35">
      <c r="A492" s="62" t="s">
        <v>986</v>
      </c>
      <c r="B492" s="62" t="s">
        <v>991</v>
      </c>
      <c r="C492" s="62" t="s">
        <v>999</v>
      </c>
      <c r="D492" s="62">
        <v>43375</v>
      </c>
      <c r="E492" s="62" t="s">
        <v>1004</v>
      </c>
      <c r="F492" s="62">
        <v>400</v>
      </c>
      <c r="G492" s="62">
        <v>6944</v>
      </c>
      <c r="H492" s="62">
        <v>3388</v>
      </c>
      <c r="I492" s="62">
        <v>3556</v>
      </c>
    </row>
    <row r="493" spans="1:9" x14ac:dyDescent="0.35">
      <c r="A493" s="62" t="s">
        <v>996</v>
      </c>
      <c r="B493" s="62" t="s">
        <v>367</v>
      </c>
      <c r="C493" s="62" t="s">
        <v>988</v>
      </c>
      <c r="D493" s="62">
        <v>43376</v>
      </c>
      <c r="E493" s="62" t="s">
        <v>1001</v>
      </c>
      <c r="F493" s="62">
        <v>500</v>
      </c>
      <c r="G493" s="62">
        <v>12760</v>
      </c>
      <c r="H493" s="62">
        <v>5110</v>
      </c>
      <c r="I493" s="62">
        <v>7650</v>
      </c>
    </row>
    <row r="494" spans="1:9" x14ac:dyDescent="0.35">
      <c r="A494" s="62" t="s">
        <v>996</v>
      </c>
      <c r="B494" s="62" t="s">
        <v>367</v>
      </c>
      <c r="C494" s="62" t="s">
        <v>988</v>
      </c>
      <c r="D494" s="62">
        <v>43378</v>
      </c>
      <c r="E494" s="62" t="s">
        <v>1001</v>
      </c>
      <c r="F494" s="62">
        <v>1000</v>
      </c>
      <c r="G494" s="62">
        <v>24070</v>
      </c>
      <c r="H494" s="62">
        <v>10220</v>
      </c>
      <c r="I494" s="62">
        <v>13850</v>
      </c>
    </row>
    <row r="495" spans="1:9" x14ac:dyDescent="0.35">
      <c r="A495" s="62" t="s">
        <v>990</v>
      </c>
      <c r="B495" s="62" t="s">
        <v>987</v>
      </c>
      <c r="C495" s="62" t="s">
        <v>992</v>
      </c>
      <c r="D495" s="62">
        <v>43379</v>
      </c>
      <c r="E495" s="62" t="s">
        <v>1000</v>
      </c>
      <c r="F495" s="62">
        <v>200</v>
      </c>
      <c r="G495" s="62">
        <v>4186</v>
      </c>
      <c r="H495" s="62">
        <v>1968</v>
      </c>
      <c r="I495" s="62">
        <v>2218</v>
      </c>
    </row>
    <row r="496" spans="1:9" x14ac:dyDescent="0.35">
      <c r="A496" s="62" t="s">
        <v>990</v>
      </c>
      <c r="B496" s="62" t="s">
        <v>991</v>
      </c>
      <c r="C496" s="62" t="s">
        <v>999</v>
      </c>
      <c r="D496" s="62">
        <v>43380</v>
      </c>
      <c r="E496" s="62" t="s">
        <v>993</v>
      </c>
      <c r="F496" s="62">
        <v>700</v>
      </c>
      <c r="G496" s="62">
        <v>13195</v>
      </c>
      <c r="H496" s="62">
        <v>5929</v>
      </c>
      <c r="I496" s="62">
        <v>7266</v>
      </c>
    </row>
    <row r="497" spans="1:9" x14ac:dyDescent="0.35">
      <c r="A497" s="62" t="s">
        <v>986</v>
      </c>
      <c r="B497" s="62" t="s">
        <v>991</v>
      </c>
      <c r="C497" s="62" t="s">
        <v>999</v>
      </c>
      <c r="D497" s="62">
        <v>43381</v>
      </c>
      <c r="E497" s="62" t="s">
        <v>1007</v>
      </c>
      <c r="F497" s="62">
        <v>200</v>
      </c>
      <c r="G497" s="62">
        <v>3922</v>
      </c>
      <c r="H497" s="62">
        <v>1694</v>
      </c>
      <c r="I497" s="62">
        <v>2228</v>
      </c>
    </row>
    <row r="498" spans="1:9" x14ac:dyDescent="0.35">
      <c r="A498" s="62" t="s">
        <v>1013</v>
      </c>
      <c r="B498" s="62" t="s">
        <v>367</v>
      </c>
      <c r="C498" s="62" t="s">
        <v>992</v>
      </c>
      <c r="D498" s="62">
        <v>43382</v>
      </c>
      <c r="E498" s="62" t="s">
        <v>1014</v>
      </c>
      <c r="F498" s="62">
        <v>1000</v>
      </c>
      <c r="G498" s="62">
        <v>23970</v>
      </c>
      <c r="H498" s="62">
        <v>9840</v>
      </c>
      <c r="I498" s="62">
        <v>14130</v>
      </c>
    </row>
    <row r="499" spans="1:9" x14ac:dyDescent="0.35">
      <c r="A499" s="62" t="s">
        <v>1009</v>
      </c>
      <c r="B499" s="62" t="s">
        <v>987</v>
      </c>
      <c r="C499" s="62" t="s">
        <v>999</v>
      </c>
      <c r="D499" s="62">
        <v>43384</v>
      </c>
      <c r="E499" s="62" t="s">
        <v>1019</v>
      </c>
      <c r="F499" s="62">
        <v>500</v>
      </c>
      <c r="G499" s="62">
        <v>8940</v>
      </c>
      <c r="H499" s="62">
        <v>4235</v>
      </c>
      <c r="I499" s="62">
        <v>4705</v>
      </c>
    </row>
    <row r="500" spans="1:9" x14ac:dyDescent="0.35">
      <c r="A500" s="62" t="s">
        <v>1009</v>
      </c>
      <c r="B500" s="62" t="s">
        <v>367</v>
      </c>
      <c r="C500" s="62" t="s">
        <v>988</v>
      </c>
      <c r="D500" s="62">
        <v>43385</v>
      </c>
      <c r="E500" s="62" t="s">
        <v>1010</v>
      </c>
      <c r="F500" s="62">
        <v>200</v>
      </c>
      <c r="G500" s="62">
        <v>5002</v>
      </c>
      <c r="H500" s="62">
        <v>2044</v>
      </c>
      <c r="I500" s="62">
        <v>2958</v>
      </c>
    </row>
    <row r="501" spans="1:9" x14ac:dyDescent="0.35">
      <c r="A501" s="62" t="s">
        <v>990</v>
      </c>
      <c r="B501" s="62" t="s">
        <v>987</v>
      </c>
      <c r="C501" s="62" t="s">
        <v>999</v>
      </c>
      <c r="D501" s="62">
        <v>43387</v>
      </c>
      <c r="E501" s="62" t="s">
        <v>1020</v>
      </c>
      <c r="F501" s="62">
        <v>1000</v>
      </c>
      <c r="G501" s="62">
        <v>17190</v>
      </c>
      <c r="H501" s="62">
        <v>8470</v>
      </c>
      <c r="I501" s="62">
        <v>8720</v>
      </c>
    </row>
    <row r="502" spans="1:9" x14ac:dyDescent="0.35">
      <c r="A502" s="62" t="s">
        <v>986</v>
      </c>
      <c r="B502" s="62" t="s">
        <v>367</v>
      </c>
      <c r="C502" s="62" t="s">
        <v>988</v>
      </c>
      <c r="D502" s="62">
        <v>43389</v>
      </c>
      <c r="E502" s="62" t="s">
        <v>1003</v>
      </c>
      <c r="F502" s="62">
        <v>900</v>
      </c>
      <c r="G502" s="62">
        <v>21042</v>
      </c>
      <c r="H502" s="62">
        <v>9198</v>
      </c>
      <c r="I502" s="62">
        <v>11844</v>
      </c>
    </row>
    <row r="503" spans="1:9" x14ac:dyDescent="0.35">
      <c r="A503" s="62" t="s">
        <v>986</v>
      </c>
      <c r="B503" s="62" t="s">
        <v>991</v>
      </c>
      <c r="C503" s="62" t="s">
        <v>992</v>
      </c>
      <c r="D503" s="62">
        <v>43389</v>
      </c>
      <c r="E503" s="62" t="s">
        <v>1002</v>
      </c>
      <c r="F503" s="62">
        <v>500</v>
      </c>
      <c r="G503" s="62">
        <v>11530</v>
      </c>
      <c r="H503" s="62">
        <v>4920</v>
      </c>
      <c r="I503" s="62">
        <v>6610</v>
      </c>
    </row>
    <row r="504" spans="1:9" x14ac:dyDescent="0.35">
      <c r="A504" s="62" t="s">
        <v>1009</v>
      </c>
      <c r="B504" s="62" t="s">
        <v>987</v>
      </c>
      <c r="C504" s="62" t="s">
        <v>999</v>
      </c>
      <c r="D504" s="62">
        <v>43390</v>
      </c>
      <c r="E504" s="62" t="s">
        <v>1024</v>
      </c>
      <c r="F504" s="62">
        <v>800</v>
      </c>
      <c r="G504" s="62">
        <v>15312</v>
      </c>
      <c r="H504" s="62">
        <v>6776</v>
      </c>
      <c r="I504" s="62">
        <v>8536</v>
      </c>
    </row>
    <row r="505" spans="1:9" x14ac:dyDescent="0.35">
      <c r="A505" s="62" t="s">
        <v>990</v>
      </c>
      <c r="B505" s="62" t="s">
        <v>991</v>
      </c>
      <c r="C505" s="62" t="s">
        <v>988</v>
      </c>
      <c r="D505" s="62">
        <v>43391</v>
      </c>
      <c r="E505" s="62" t="s">
        <v>993</v>
      </c>
      <c r="F505" s="62">
        <v>900</v>
      </c>
      <c r="G505" s="62">
        <v>19161</v>
      </c>
      <c r="H505" s="62">
        <v>9198</v>
      </c>
      <c r="I505" s="62">
        <v>9963</v>
      </c>
    </row>
    <row r="506" spans="1:9" x14ac:dyDescent="0.35">
      <c r="A506" s="62" t="s">
        <v>986</v>
      </c>
      <c r="B506" s="62" t="s">
        <v>991</v>
      </c>
      <c r="C506" s="62" t="s">
        <v>988</v>
      </c>
      <c r="D506" s="62">
        <v>43392</v>
      </c>
      <c r="E506" s="62" t="s">
        <v>1004</v>
      </c>
      <c r="F506" s="62">
        <v>500</v>
      </c>
      <c r="G506" s="62">
        <v>10940</v>
      </c>
      <c r="H506" s="62">
        <v>5110</v>
      </c>
      <c r="I506" s="62">
        <v>5830</v>
      </c>
    </row>
    <row r="507" spans="1:9" x14ac:dyDescent="0.35">
      <c r="A507" s="62" t="s">
        <v>986</v>
      </c>
      <c r="B507" s="62" t="s">
        <v>987</v>
      </c>
      <c r="C507" s="62" t="s">
        <v>999</v>
      </c>
      <c r="D507" s="62">
        <v>43393</v>
      </c>
      <c r="E507" s="62" t="s">
        <v>989</v>
      </c>
      <c r="F507" s="62">
        <v>1000</v>
      </c>
      <c r="G507" s="62">
        <v>21010</v>
      </c>
      <c r="H507" s="62">
        <v>8470</v>
      </c>
      <c r="I507" s="62">
        <v>12540</v>
      </c>
    </row>
    <row r="508" spans="1:9" x14ac:dyDescent="0.35">
      <c r="A508" s="62" t="s">
        <v>1013</v>
      </c>
      <c r="B508" s="62" t="s">
        <v>367</v>
      </c>
      <c r="C508" s="62" t="s">
        <v>999</v>
      </c>
      <c r="D508" s="62">
        <v>43395</v>
      </c>
      <c r="E508" s="62" t="s">
        <v>1014</v>
      </c>
      <c r="F508" s="62">
        <v>900</v>
      </c>
      <c r="G508" s="62">
        <v>18576</v>
      </c>
      <c r="H508" s="62">
        <v>7623</v>
      </c>
      <c r="I508" s="62">
        <v>10953</v>
      </c>
    </row>
    <row r="509" spans="1:9" x14ac:dyDescent="0.35">
      <c r="A509" s="62" t="s">
        <v>986</v>
      </c>
      <c r="B509" s="62" t="s">
        <v>991</v>
      </c>
      <c r="C509" s="62" t="s">
        <v>992</v>
      </c>
      <c r="D509" s="62">
        <v>43395</v>
      </c>
      <c r="E509" s="62" t="s">
        <v>1004</v>
      </c>
      <c r="F509" s="62">
        <v>200</v>
      </c>
      <c r="G509" s="62">
        <v>4484</v>
      </c>
      <c r="H509" s="62">
        <v>1968</v>
      </c>
      <c r="I509" s="62">
        <v>2516</v>
      </c>
    </row>
    <row r="510" spans="1:9" x14ac:dyDescent="0.35">
      <c r="A510" s="62" t="s">
        <v>986</v>
      </c>
      <c r="B510" s="62" t="s">
        <v>991</v>
      </c>
      <c r="C510" s="62" t="s">
        <v>992</v>
      </c>
      <c r="D510" s="62">
        <v>43395</v>
      </c>
      <c r="E510" s="62" t="s">
        <v>1007</v>
      </c>
      <c r="F510" s="62">
        <v>700</v>
      </c>
      <c r="G510" s="62">
        <v>13797</v>
      </c>
      <c r="H510" s="62">
        <v>6888</v>
      </c>
      <c r="I510" s="62">
        <v>6909</v>
      </c>
    </row>
    <row r="511" spans="1:9" x14ac:dyDescent="0.35">
      <c r="A511" s="62" t="s">
        <v>986</v>
      </c>
      <c r="B511" s="62" t="s">
        <v>991</v>
      </c>
      <c r="C511" s="62" t="s">
        <v>999</v>
      </c>
      <c r="D511" s="62">
        <v>43396</v>
      </c>
      <c r="E511" s="62" t="s">
        <v>1004</v>
      </c>
      <c r="F511" s="62">
        <v>700</v>
      </c>
      <c r="G511" s="62">
        <v>12131</v>
      </c>
      <c r="H511" s="62">
        <v>5929</v>
      </c>
      <c r="I511" s="62">
        <v>6202</v>
      </c>
    </row>
    <row r="512" spans="1:9" x14ac:dyDescent="0.35">
      <c r="A512" s="62" t="s">
        <v>1009</v>
      </c>
      <c r="B512" s="62" t="s">
        <v>367</v>
      </c>
      <c r="C512" s="62" t="s">
        <v>992</v>
      </c>
      <c r="D512" s="62">
        <v>43398</v>
      </c>
      <c r="E512" s="62" t="s">
        <v>1010</v>
      </c>
      <c r="F512" s="62">
        <v>500</v>
      </c>
      <c r="G512" s="62">
        <v>11250</v>
      </c>
      <c r="H512" s="62">
        <v>4920</v>
      </c>
      <c r="I512" s="62">
        <v>6330</v>
      </c>
    </row>
    <row r="513" spans="1:9" x14ac:dyDescent="0.35">
      <c r="A513" s="62" t="s">
        <v>986</v>
      </c>
      <c r="B513" s="62" t="s">
        <v>991</v>
      </c>
      <c r="C513" s="62" t="s">
        <v>992</v>
      </c>
      <c r="D513" s="62">
        <v>43399</v>
      </c>
      <c r="E513" s="62" t="s">
        <v>1004</v>
      </c>
      <c r="F513" s="62">
        <v>500</v>
      </c>
      <c r="G513" s="62">
        <v>11430</v>
      </c>
      <c r="H513" s="62">
        <v>4920</v>
      </c>
      <c r="I513" s="62">
        <v>6510</v>
      </c>
    </row>
    <row r="514" spans="1:9" x14ac:dyDescent="0.35">
      <c r="A514" s="62" t="s">
        <v>990</v>
      </c>
      <c r="B514" s="62" t="s">
        <v>987</v>
      </c>
      <c r="C514" s="62" t="s">
        <v>988</v>
      </c>
      <c r="D514" s="62">
        <v>43402</v>
      </c>
      <c r="E514" s="62" t="s">
        <v>1000</v>
      </c>
      <c r="F514" s="62">
        <v>100</v>
      </c>
      <c r="G514" s="62">
        <v>2234</v>
      </c>
      <c r="H514" s="62">
        <v>1022</v>
      </c>
      <c r="I514" s="62">
        <v>1212</v>
      </c>
    </row>
    <row r="515" spans="1:9" x14ac:dyDescent="0.35">
      <c r="A515" s="62" t="s">
        <v>990</v>
      </c>
      <c r="B515" s="62" t="s">
        <v>991</v>
      </c>
      <c r="C515" s="62" t="s">
        <v>988</v>
      </c>
      <c r="D515" s="62">
        <v>43404</v>
      </c>
      <c r="E515" s="62" t="s">
        <v>993</v>
      </c>
      <c r="F515" s="62">
        <v>100</v>
      </c>
      <c r="G515" s="62">
        <v>2092</v>
      </c>
      <c r="H515" s="62">
        <v>1022</v>
      </c>
      <c r="I515" s="62">
        <v>1070</v>
      </c>
    </row>
    <row r="516" spans="1:9" x14ac:dyDescent="0.35">
      <c r="A516" s="62" t="s">
        <v>1009</v>
      </c>
      <c r="B516" s="62" t="s">
        <v>367</v>
      </c>
      <c r="C516" s="62" t="s">
        <v>988</v>
      </c>
      <c r="D516" s="62">
        <v>43404</v>
      </c>
      <c r="E516" s="62" t="s">
        <v>1010</v>
      </c>
      <c r="F516" s="62">
        <v>600</v>
      </c>
      <c r="G516" s="62">
        <v>13818</v>
      </c>
      <c r="H516" s="62">
        <v>6132</v>
      </c>
      <c r="I516" s="62">
        <v>7686</v>
      </c>
    </row>
    <row r="517" spans="1:9" x14ac:dyDescent="0.35">
      <c r="A517" s="62" t="s">
        <v>1009</v>
      </c>
      <c r="B517" s="62" t="s">
        <v>987</v>
      </c>
      <c r="C517" s="62" t="s">
        <v>988</v>
      </c>
      <c r="D517" s="62">
        <v>43408</v>
      </c>
      <c r="E517" s="62" t="s">
        <v>1019</v>
      </c>
      <c r="F517" s="62">
        <v>600</v>
      </c>
      <c r="G517" s="62">
        <v>12612</v>
      </c>
      <c r="H517" s="62">
        <v>6132</v>
      </c>
      <c r="I517" s="62">
        <v>6480</v>
      </c>
    </row>
    <row r="518" spans="1:9" x14ac:dyDescent="0.35">
      <c r="A518" s="62" t="s">
        <v>994</v>
      </c>
      <c r="B518" s="62" t="s">
        <v>991</v>
      </c>
      <c r="C518" s="62" t="s">
        <v>999</v>
      </c>
      <c r="D518" s="62">
        <v>43409</v>
      </c>
      <c r="E518" s="62" t="s">
        <v>1022</v>
      </c>
      <c r="F518" s="62">
        <v>800</v>
      </c>
      <c r="G518" s="62">
        <v>15104</v>
      </c>
      <c r="H518" s="62">
        <v>6776</v>
      </c>
      <c r="I518" s="62">
        <v>8328</v>
      </c>
    </row>
    <row r="519" spans="1:9" x14ac:dyDescent="0.35">
      <c r="A519" s="62" t="s">
        <v>1009</v>
      </c>
      <c r="B519" s="62" t="s">
        <v>367</v>
      </c>
      <c r="C519" s="62" t="s">
        <v>988</v>
      </c>
      <c r="D519" s="62">
        <v>43412</v>
      </c>
      <c r="E519" s="62" t="s">
        <v>1010</v>
      </c>
      <c r="F519" s="62">
        <v>700</v>
      </c>
      <c r="G519" s="62">
        <v>16576</v>
      </c>
      <c r="H519" s="62">
        <v>7154</v>
      </c>
      <c r="I519" s="62">
        <v>9422</v>
      </c>
    </row>
    <row r="520" spans="1:9" x14ac:dyDescent="0.35">
      <c r="A520" s="62" t="s">
        <v>990</v>
      </c>
      <c r="B520" s="62" t="s">
        <v>987</v>
      </c>
      <c r="C520" s="62" t="s">
        <v>988</v>
      </c>
      <c r="D520" s="62">
        <v>43413</v>
      </c>
      <c r="E520" s="62" t="s">
        <v>1000</v>
      </c>
      <c r="F520" s="62">
        <v>700</v>
      </c>
      <c r="G520" s="62">
        <v>17059</v>
      </c>
      <c r="H520" s="62">
        <v>7154</v>
      </c>
      <c r="I520" s="62">
        <v>9905</v>
      </c>
    </row>
    <row r="521" spans="1:9" x14ac:dyDescent="0.35">
      <c r="A521" s="62" t="s">
        <v>986</v>
      </c>
      <c r="B521" s="62" t="s">
        <v>991</v>
      </c>
      <c r="C521" s="62" t="s">
        <v>992</v>
      </c>
      <c r="D521" s="62">
        <v>43417</v>
      </c>
      <c r="E521" s="62" t="s">
        <v>1004</v>
      </c>
      <c r="F521" s="62">
        <v>800</v>
      </c>
      <c r="G521" s="62">
        <v>19424</v>
      </c>
      <c r="H521" s="62">
        <v>7872</v>
      </c>
      <c r="I521" s="62">
        <v>11552</v>
      </c>
    </row>
    <row r="522" spans="1:9" x14ac:dyDescent="0.35">
      <c r="A522" s="62" t="s">
        <v>996</v>
      </c>
      <c r="B522" s="62" t="s">
        <v>367</v>
      </c>
      <c r="C522" s="62" t="s">
        <v>992</v>
      </c>
      <c r="D522" s="62">
        <v>43417</v>
      </c>
      <c r="E522" s="62" t="s">
        <v>1001</v>
      </c>
      <c r="F522" s="62">
        <v>700</v>
      </c>
      <c r="G522" s="62">
        <v>14784</v>
      </c>
      <c r="H522" s="62">
        <v>6888</v>
      </c>
      <c r="I522" s="62">
        <v>7896</v>
      </c>
    </row>
    <row r="523" spans="1:9" x14ac:dyDescent="0.35">
      <c r="A523" s="62" t="s">
        <v>986</v>
      </c>
      <c r="B523" s="62" t="s">
        <v>987</v>
      </c>
      <c r="C523" s="62" t="s">
        <v>992</v>
      </c>
      <c r="D523" s="62">
        <v>43418</v>
      </c>
      <c r="E523" s="62" t="s">
        <v>989</v>
      </c>
      <c r="F523" s="62">
        <v>1000</v>
      </c>
      <c r="G523" s="62">
        <v>21740</v>
      </c>
      <c r="H523" s="62">
        <v>9840</v>
      </c>
      <c r="I523" s="62">
        <v>11900</v>
      </c>
    </row>
    <row r="524" spans="1:9" x14ac:dyDescent="0.35">
      <c r="A524" s="62" t="s">
        <v>986</v>
      </c>
      <c r="B524" s="62" t="s">
        <v>987</v>
      </c>
      <c r="C524" s="62" t="s">
        <v>992</v>
      </c>
      <c r="D524" s="62">
        <v>43419</v>
      </c>
      <c r="E524" s="62" t="s">
        <v>989</v>
      </c>
      <c r="F524" s="62">
        <v>900</v>
      </c>
      <c r="G524" s="62">
        <v>19674</v>
      </c>
      <c r="H524" s="62">
        <v>8856</v>
      </c>
      <c r="I524" s="62">
        <v>10818</v>
      </c>
    </row>
    <row r="525" spans="1:9" x14ac:dyDescent="0.35">
      <c r="A525" s="62" t="s">
        <v>996</v>
      </c>
      <c r="B525" s="62" t="s">
        <v>367</v>
      </c>
      <c r="C525" s="62" t="s">
        <v>999</v>
      </c>
      <c r="D525" s="62">
        <v>43419</v>
      </c>
      <c r="E525" s="62" t="s">
        <v>1001</v>
      </c>
      <c r="F525" s="62">
        <v>500</v>
      </c>
      <c r="G525" s="62">
        <v>8970</v>
      </c>
      <c r="H525" s="62">
        <v>4235</v>
      </c>
      <c r="I525" s="62">
        <v>4735</v>
      </c>
    </row>
    <row r="526" spans="1:9" x14ac:dyDescent="0.35">
      <c r="A526" s="62" t="s">
        <v>990</v>
      </c>
      <c r="B526" s="62" t="s">
        <v>987</v>
      </c>
      <c r="C526" s="62" t="s">
        <v>988</v>
      </c>
      <c r="D526" s="62">
        <v>43421</v>
      </c>
      <c r="E526" s="62" t="s">
        <v>1000</v>
      </c>
      <c r="F526" s="62">
        <v>600</v>
      </c>
      <c r="G526" s="62">
        <v>13680</v>
      </c>
      <c r="H526" s="62">
        <v>6132</v>
      </c>
      <c r="I526" s="62">
        <v>7548</v>
      </c>
    </row>
    <row r="527" spans="1:9" x14ac:dyDescent="0.35">
      <c r="A527" s="62" t="s">
        <v>986</v>
      </c>
      <c r="B527" s="62" t="s">
        <v>991</v>
      </c>
      <c r="C527" s="62" t="s">
        <v>992</v>
      </c>
      <c r="D527" s="62">
        <v>43423</v>
      </c>
      <c r="E527" s="62" t="s">
        <v>1004</v>
      </c>
      <c r="F527" s="62">
        <v>800</v>
      </c>
      <c r="G527" s="62">
        <v>17136</v>
      </c>
      <c r="H527" s="62">
        <v>7872</v>
      </c>
      <c r="I527" s="62">
        <v>9264</v>
      </c>
    </row>
    <row r="528" spans="1:9" x14ac:dyDescent="0.35">
      <c r="A528" s="62" t="s">
        <v>996</v>
      </c>
      <c r="B528" s="62" t="s">
        <v>367</v>
      </c>
      <c r="C528" s="62" t="s">
        <v>999</v>
      </c>
      <c r="D528" s="62">
        <v>43424</v>
      </c>
      <c r="E528" s="62" t="s">
        <v>1001</v>
      </c>
      <c r="F528" s="62">
        <v>400</v>
      </c>
      <c r="G528" s="62">
        <v>6880</v>
      </c>
      <c r="H528" s="62">
        <v>3388</v>
      </c>
      <c r="I528" s="62">
        <v>3492</v>
      </c>
    </row>
    <row r="529" spans="1:9" x14ac:dyDescent="0.35">
      <c r="A529" s="62" t="s">
        <v>990</v>
      </c>
      <c r="B529" s="62" t="s">
        <v>987</v>
      </c>
      <c r="C529" s="62" t="s">
        <v>992</v>
      </c>
      <c r="D529" s="62">
        <v>43425</v>
      </c>
      <c r="E529" s="62" t="s">
        <v>1000</v>
      </c>
      <c r="F529" s="62">
        <v>500</v>
      </c>
      <c r="G529" s="62">
        <v>11330</v>
      </c>
      <c r="H529" s="62">
        <v>4920</v>
      </c>
      <c r="I529" s="62">
        <v>6410</v>
      </c>
    </row>
    <row r="530" spans="1:9" x14ac:dyDescent="0.35">
      <c r="A530" s="62" t="s">
        <v>1009</v>
      </c>
      <c r="B530" s="62" t="s">
        <v>367</v>
      </c>
      <c r="C530" s="62" t="s">
        <v>992</v>
      </c>
      <c r="D530" s="62">
        <v>43426</v>
      </c>
      <c r="E530" s="62" t="s">
        <v>1010</v>
      </c>
      <c r="F530" s="62">
        <v>200</v>
      </c>
      <c r="G530" s="62">
        <v>4412</v>
      </c>
      <c r="H530" s="62">
        <v>1968</v>
      </c>
      <c r="I530" s="62">
        <v>2444</v>
      </c>
    </row>
    <row r="531" spans="1:9" x14ac:dyDescent="0.35">
      <c r="A531" s="62" t="s">
        <v>986</v>
      </c>
      <c r="B531" s="62" t="s">
        <v>991</v>
      </c>
      <c r="C531" s="62" t="s">
        <v>992</v>
      </c>
      <c r="D531" s="62">
        <v>43427</v>
      </c>
      <c r="E531" s="62" t="s">
        <v>1004</v>
      </c>
      <c r="F531" s="62">
        <v>400</v>
      </c>
      <c r="G531" s="62">
        <v>9484</v>
      </c>
      <c r="H531" s="62">
        <v>3936</v>
      </c>
      <c r="I531" s="62">
        <v>5548</v>
      </c>
    </row>
    <row r="532" spans="1:9" x14ac:dyDescent="0.35">
      <c r="A532" s="62" t="s">
        <v>986</v>
      </c>
      <c r="B532" s="62" t="s">
        <v>991</v>
      </c>
      <c r="C532" s="62" t="s">
        <v>992</v>
      </c>
      <c r="D532" s="62">
        <v>43428</v>
      </c>
      <c r="E532" s="62" t="s">
        <v>1004</v>
      </c>
      <c r="F532" s="62">
        <v>400</v>
      </c>
      <c r="G532" s="62">
        <v>8204</v>
      </c>
      <c r="H532" s="62">
        <v>3936</v>
      </c>
      <c r="I532" s="62">
        <v>4268</v>
      </c>
    </row>
    <row r="533" spans="1:9" x14ac:dyDescent="0.35">
      <c r="A533" s="62" t="s">
        <v>1013</v>
      </c>
      <c r="B533" s="62" t="s">
        <v>368</v>
      </c>
      <c r="C533" s="62" t="s">
        <v>988</v>
      </c>
      <c r="D533" s="62">
        <v>43429</v>
      </c>
      <c r="E533" s="62" t="s">
        <v>1023</v>
      </c>
      <c r="F533" s="62">
        <v>400</v>
      </c>
      <c r="G533" s="62">
        <v>8556</v>
      </c>
      <c r="H533" s="62">
        <v>4088</v>
      </c>
      <c r="I533" s="62">
        <v>4468</v>
      </c>
    </row>
    <row r="534" spans="1:9" x14ac:dyDescent="0.35">
      <c r="A534" s="62" t="s">
        <v>986</v>
      </c>
      <c r="B534" s="62" t="s">
        <v>991</v>
      </c>
      <c r="C534" s="62" t="s">
        <v>992</v>
      </c>
      <c r="D534" s="62">
        <v>43432</v>
      </c>
      <c r="E534" s="62" t="s">
        <v>1004</v>
      </c>
      <c r="F534" s="62">
        <v>400</v>
      </c>
      <c r="G534" s="62">
        <v>8464</v>
      </c>
      <c r="H534" s="62">
        <v>3936</v>
      </c>
      <c r="I534" s="62">
        <v>4528</v>
      </c>
    </row>
    <row r="535" spans="1:9" x14ac:dyDescent="0.35">
      <c r="A535" s="62" t="s">
        <v>990</v>
      </c>
      <c r="B535" s="62" t="s">
        <v>987</v>
      </c>
      <c r="C535" s="62" t="s">
        <v>988</v>
      </c>
      <c r="D535" s="62">
        <v>43432</v>
      </c>
      <c r="E535" s="62" t="s">
        <v>1000</v>
      </c>
      <c r="F535" s="62">
        <v>500</v>
      </c>
      <c r="G535" s="62">
        <v>11470</v>
      </c>
      <c r="H535" s="62">
        <v>5110</v>
      </c>
      <c r="I535" s="62">
        <v>6360</v>
      </c>
    </row>
    <row r="536" spans="1:9" x14ac:dyDescent="0.35">
      <c r="A536" s="62" t="s">
        <v>986</v>
      </c>
      <c r="B536" s="62" t="s">
        <v>367</v>
      </c>
      <c r="C536" s="62" t="s">
        <v>992</v>
      </c>
      <c r="D536" s="62">
        <v>43433</v>
      </c>
      <c r="E536" s="62" t="s">
        <v>1003</v>
      </c>
      <c r="F536" s="62">
        <v>600</v>
      </c>
      <c r="G536" s="62">
        <v>14154</v>
      </c>
      <c r="H536" s="62">
        <v>5904</v>
      </c>
      <c r="I536" s="62">
        <v>8250</v>
      </c>
    </row>
    <row r="537" spans="1:9" x14ac:dyDescent="0.35">
      <c r="A537" s="62" t="s">
        <v>996</v>
      </c>
      <c r="B537" s="62" t="s">
        <v>367</v>
      </c>
      <c r="C537" s="62" t="s">
        <v>992</v>
      </c>
      <c r="D537" s="62">
        <v>43434</v>
      </c>
      <c r="E537" s="62" t="s">
        <v>1001</v>
      </c>
      <c r="F537" s="62">
        <v>800</v>
      </c>
      <c r="G537" s="62">
        <v>19280</v>
      </c>
      <c r="H537" s="62">
        <v>7872</v>
      </c>
      <c r="I537" s="62">
        <v>11408</v>
      </c>
    </row>
    <row r="538" spans="1:9" x14ac:dyDescent="0.35">
      <c r="A538" s="62" t="s">
        <v>990</v>
      </c>
      <c r="B538" s="62" t="s">
        <v>987</v>
      </c>
      <c r="C538" s="62" t="s">
        <v>988</v>
      </c>
      <c r="D538" s="62">
        <v>43435</v>
      </c>
      <c r="E538" s="62" t="s">
        <v>1000</v>
      </c>
      <c r="F538" s="62">
        <v>900</v>
      </c>
      <c r="G538" s="62">
        <v>22887</v>
      </c>
      <c r="H538" s="62">
        <v>9198</v>
      </c>
      <c r="I538" s="62">
        <v>13689</v>
      </c>
    </row>
    <row r="539" spans="1:9" x14ac:dyDescent="0.35">
      <c r="A539" s="62" t="s">
        <v>990</v>
      </c>
      <c r="B539" s="62" t="s">
        <v>991</v>
      </c>
      <c r="C539" s="62" t="s">
        <v>988</v>
      </c>
      <c r="D539" s="62">
        <v>43436</v>
      </c>
      <c r="E539" s="62" t="s">
        <v>993</v>
      </c>
      <c r="F539" s="62">
        <v>600</v>
      </c>
      <c r="G539" s="62">
        <v>13290</v>
      </c>
      <c r="H539" s="62">
        <v>6132</v>
      </c>
      <c r="I539" s="62">
        <v>7158</v>
      </c>
    </row>
    <row r="540" spans="1:9" x14ac:dyDescent="0.35">
      <c r="A540" s="62" t="s">
        <v>1009</v>
      </c>
      <c r="B540" s="62" t="s">
        <v>367</v>
      </c>
      <c r="C540" s="62" t="s">
        <v>992</v>
      </c>
      <c r="D540" s="62">
        <v>43436</v>
      </c>
      <c r="E540" s="62" t="s">
        <v>1010</v>
      </c>
      <c r="F540" s="62">
        <v>1000</v>
      </c>
      <c r="G540" s="62">
        <v>20840</v>
      </c>
      <c r="H540" s="62">
        <v>9840</v>
      </c>
      <c r="I540" s="62">
        <v>11000</v>
      </c>
    </row>
    <row r="541" spans="1:9" x14ac:dyDescent="0.35">
      <c r="A541" s="62" t="s">
        <v>996</v>
      </c>
      <c r="B541" s="62" t="s">
        <v>368</v>
      </c>
      <c r="C541" s="62" t="s">
        <v>988</v>
      </c>
      <c r="D541" s="62">
        <v>43439</v>
      </c>
      <c r="E541" s="62" t="s">
        <v>998</v>
      </c>
      <c r="F541" s="62">
        <v>800</v>
      </c>
      <c r="G541" s="62">
        <v>19544</v>
      </c>
      <c r="H541" s="62">
        <v>8176</v>
      </c>
      <c r="I541" s="62">
        <v>11368</v>
      </c>
    </row>
    <row r="542" spans="1:9" x14ac:dyDescent="0.35">
      <c r="A542" s="62" t="s">
        <v>986</v>
      </c>
      <c r="B542" s="62" t="s">
        <v>991</v>
      </c>
      <c r="C542" s="62" t="s">
        <v>988</v>
      </c>
      <c r="D542" s="62">
        <v>43439</v>
      </c>
      <c r="E542" s="62" t="s">
        <v>1004</v>
      </c>
      <c r="F542" s="62">
        <v>400</v>
      </c>
      <c r="G542" s="62">
        <v>8284</v>
      </c>
      <c r="H542" s="62">
        <v>4088</v>
      </c>
      <c r="I542" s="62">
        <v>4196</v>
      </c>
    </row>
    <row r="543" spans="1:9" x14ac:dyDescent="0.35">
      <c r="A543" s="62" t="s">
        <v>986</v>
      </c>
      <c r="B543" s="62" t="s">
        <v>987</v>
      </c>
      <c r="C543" s="62" t="s">
        <v>988</v>
      </c>
      <c r="D543" s="62">
        <v>43439</v>
      </c>
      <c r="E543" s="62" t="s">
        <v>989</v>
      </c>
      <c r="F543" s="62">
        <v>800</v>
      </c>
      <c r="G543" s="62">
        <v>17496</v>
      </c>
      <c r="H543" s="62">
        <v>8176</v>
      </c>
      <c r="I543" s="62">
        <v>9320</v>
      </c>
    </row>
    <row r="544" spans="1:9" x14ac:dyDescent="0.35">
      <c r="A544" s="62" t="s">
        <v>990</v>
      </c>
      <c r="B544" s="62" t="s">
        <v>987</v>
      </c>
      <c r="C544" s="62" t="s">
        <v>992</v>
      </c>
      <c r="D544" s="62">
        <v>43441</v>
      </c>
      <c r="E544" s="62" t="s">
        <v>1000</v>
      </c>
      <c r="F544" s="62">
        <v>1000</v>
      </c>
      <c r="G544" s="62">
        <v>23690</v>
      </c>
      <c r="H544" s="62">
        <v>9840</v>
      </c>
      <c r="I544" s="62">
        <v>13850</v>
      </c>
    </row>
    <row r="545" spans="1:9" x14ac:dyDescent="0.35">
      <c r="A545" s="62" t="s">
        <v>986</v>
      </c>
      <c r="B545" s="62" t="s">
        <v>991</v>
      </c>
      <c r="C545" s="62" t="s">
        <v>988</v>
      </c>
      <c r="D545" s="62">
        <v>43442</v>
      </c>
      <c r="E545" s="62" t="s">
        <v>1004</v>
      </c>
      <c r="F545" s="62">
        <v>100</v>
      </c>
      <c r="G545" s="62">
        <v>2309</v>
      </c>
      <c r="H545" s="62">
        <v>1022</v>
      </c>
      <c r="I545" s="62">
        <v>1287</v>
      </c>
    </row>
    <row r="546" spans="1:9" x14ac:dyDescent="0.35">
      <c r="A546" s="62" t="s">
        <v>1013</v>
      </c>
      <c r="B546" s="62" t="s">
        <v>367</v>
      </c>
      <c r="C546" s="62" t="s">
        <v>988</v>
      </c>
      <c r="D546" s="62">
        <v>43443</v>
      </c>
      <c r="E546" s="62" t="s">
        <v>1014</v>
      </c>
      <c r="F546" s="62">
        <v>900</v>
      </c>
      <c r="G546" s="62">
        <v>18756</v>
      </c>
      <c r="H546" s="62">
        <v>9198</v>
      </c>
      <c r="I546" s="62">
        <v>9558</v>
      </c>
    </row>
    <row r="547" spans="1:9" x14ac:dyDescent="0.35">
      <c r="A547" s="62" t="s">
        <v>990</v>
      </c>
      <c r="B547" s="62" t="s">
        <v>987</v>
      </c>
      <c r="C547" s="62" t="s">
        <v>999</v>
      </c>
      <c r="D547" s="62">
        <v>43444</v>
      </c>
      <c r="E547" s="62" t="s">
        <v>1000</v>
      </c>
      <c r="F547" s="62">
        <v>1000</v>
      </c>
      <c r="G547" s="62">
        <v>17410</v>
      </c>
      <c r="H547" s="62">
        <v>8470</v>
      </c>
      <c r="I547" s="62">
        <v>8940</v>
      </c>
    </row>
    <row r="548" spans="1:9" x14ac:dyDescent="0.35">
      <c r="A548" s="62" t="s">
        <v>990</v>
      </c>
      <c r="B548" s="62" t="s">
        <v>987</v>
      </c>
      <c r="C548" s="62" t="s">
        <v>992</v>
      </c>
      <c r="D548" s="62">
        <v>43444</v>
      </c>
      <c r="E548" s="62" t="s">
        <v>1000</v>
      </c>
      <c r="F548" s="62">
        <v>200</v>
      </c>
      <c r="G548" s="62">
        <v>4492</v>
      </c>
      <c r="H548" s="62">
        <v>1968</v>
      </c>
      <c r="I548" s="62">
        <v>2524</v>
      </c>
    </row>
    <row r="549" spans="1:9" x14ac:dyDescent="0.35">
      <c r="A549" s="62" t="s">
        <v>986</v>
      </c>
      <c r="B549" s="62" t="s">
        <v>991</v>
      </c>
      <c r="C549" s="62" t="s">
        <v>992</v>
      </c>
      <c r="D549" s="62">
        <v>43445</v>
      </c>
      <c r="E549" s="62" t="s">
        <v>1007</v>
      </c>
      <c r="F549" s="62">
        <v>200</v>
      </c>
      <c r="G549" s="62">
        <v>4696</v>
      </c>
      <c r="H549" s="62">
        <v>1968</v>
      </c>
      <c r="I549" s="62">
        <v>2728</v>
      </c>
    </row>
    <row r="550" spans="1:9" x14ac:dyDescent="0.35">
      <c r="A550" s="62" t="s">
        <v>990</v>
      </c>
      <c r="B550" s="62" t="s">
        <v>991</v>
      </c>
      <c r="C550" s="62" t="s">
        <v>992</v>
      </c>
      <c r="D550" s="62">
        <v>43447</v>
      </c>
      <c r="E550" s="62" t="s">
        <v>993</v>
      </c>
      <c r="F550" s="62">
        <v>500</v>
      </c>
      <c r="G550" s="62">
        <v>10295</v>
      </c>
      <c r="H550" s="62">
        <v>4920</v>
      </c>
      <c r="I550" s="62">
        <v>5375</v>
      </c>
    </row>
    <row r="551" spans="1:9" x14ac:dyDescent="0.35">
      <c r="A551" s="62" t="s">
        <v>986</v>
      </c>
      <c r="B551" s="62" t="s">
        <v>991</v>
      </c>
      <c r="C551" s="62" t="s">
        <v>988</v>
      </c>
      <c r="D551" s="62">
        <v>43449</v>
      </c>
      <c r="E551" s="62" t="s">
        <v>1004</v>
      </c>
      <c r="F551" s="62">
        <v>1000</v>
      </c>
      <c r="G551" s="62">
        <v>25010</v>
      </c>
      <c r="H551" s="62">
        <v>10220</v>
      </c>
      <c r="I551" s="62">
        <v>14790</v>
      </c>
    </row>
    <row r="552" spans="1:9" x14ac:dyDescent="0.35">
      <c r="A552" s="62" t="s">
        <v>986</v>
      </c>
      <c r="B552" s="62" t="s">
        <v>987</v>
      </c>
      <c r="C552" s="62" t="s">
        <v>988</v>
      </c>
      <c r="D552" s="62">
        <v>43449</v>
      </c>
      <c r="E552" s="62" t="s">
        <v>989</v>
      </c>
      <c r="F552" s="62">
        <v>500</v>
      </c>
      <c r="G552" s="62">
        <v>10380</v>
      </c>
      <c r="H552" s="62">
        <v>5110</v>
      </c>
      <c r="I552" s="62">
        <v>5270</v>
      </c>
    </row>
    <row r="553" spans="1:9" x14ac:dyDescent="0.35">
      <c r="A553" s="62" t="s">
        <v>986</v>
      </c>
      <c r="B553" s="62" t="s">
        <v>991</v>
      </c>
      <c r="C553" s="62" t="s">
        <v>988</v>
      </c>
      <c r="D553" s="62">
        <v>43450</v>
      </c>
      <c r="E553" s="62" t="s">
        <v>1002</v>
      </c>
      <c r="F553" s="62">
        <v>300</v>
      </c>
      <c r="G553" s="62">
        <v>6744</v>
      </c>
      <c r="H553" s="62">
        <v>3066</v>
      </c>
      <c r="I553" s="62">
        <v>3678</v>
      </c>
    </row>
    <row r="554" spans="1:9" x14ac:dyDescent="0.35">
      <c r="A554" s="62" t="s">
        <v>986</v>
      </c>
      <c r="B554" s="62" t="s">
        <v>987</v>
      </c>
      <c r="C554" s="62" t="s">
        <v>999</v>
      </c>
      <c r="D554" s="62">
        <v>43452</v>
      </c>
      <c r="E554" s="62" t="s">
        <v>989</v>
      </c>
      <c r="F554" s="62">
        <v>700</v>
      </c>
      <c r="G554" s="62">
        <v>13552</v>
      </c>
      <c r="H554" s="62">
        <v>5929</v>
      </c>
      <c r="I554" s="62">
        <v>7623</v>
      </c>
    </row>
    <row r="555" spans="1:9" x14ac:dyDescent="0.35">
      <c r="A555" s="62" t="s">
        <v>996</v>
      </c>
      <c r="B555" s="62" t="s">
        <v>367</v>
      </c>
      <c r="C555" s="62" t="s">
        <v>988</v>
      </c>
      <c r="D555" s="62">
        <v>43454</v>
      </c>
      <c r="E555" s="62" t="s">
        <v>1001</v>
      </c>
      <c r="F555" s="62">
        <v>800</v>
      </c>
      <c r="G555" s="62">
        <v>18560</v>
      </c>
      <c r="H555" s="62">
        <v>8176</v>
      </c>
      <c r="I555" s="62">
        <v>10384</v>
      </c>
    </row>
    <row r="556" spans="1:9" x14ac:dyDescent="0.35">
      <c r="A556" s="62" t="s">
        <v>1009</v>
      </c>
      <c r="B556" s="62" t="s">
        <v>367</v>
      </c>
      <c r="C556" s="62" t="s">
        <v>999</v>
      </c>
      <c r="D556" s="62">
        <v>43455</v>
      </c>
      <c r="E556" s="62" t="s">
        <v>1010</v>
      </c>
      <c r="F556" s="62">
        <v>300</v>
      </c>
      <c r="G556" s="62">
        <v>5847</v>
      </c>
      <c r="H556" s="62">
        <v>2541</v>
      </c>
      <c r="I556" s="62">
        <v>3306</v>
      </c>
    </row>
    <row r="557" spans="1:9" x14ac:dyDescent="0.35">
      <c r="A557" s="62" t="s">
        <v>986</v>
      </c>
      <c r="B557" s="62" t="s">
        <v>367</v>
      </c>
      <c r="C557" s="62" t="s">
        <v>988</v>
      </c>
      <c r="D557" s="62">
        <v>43456</v>
      </c>
      <c r="E557" s="62" t="s">
        <v>1003</v>
      </c>
      <c r="F557" s="62">
        <v>800</v>
      </c>
      <c r="G557" s="62">
        <v>18304</v>
      </c>
      <c r="H557" s="62">
        <v>8176</v>
      </c>
      <c r="I557" s="62">
        <v>10128</v>
      </c>
    </row>
    <row r="558" spans="1:9" x14ac:dyDescent="0.35">
      <c r="A558" s="62" t="s">
        <v>1009</v>
      </c>
      <c r="B558" s="62" t="s">
        <v>367</v>
      </c>
      <c r="C558" s="62" t="s">
        <v>988</v>
      </c>
      <c r="D558" s="62">
        <v>43457</v>
      </c>
      <c r="E558" s="62" t="s">
        <v>1010</v>
      </c>
      <c r="F558" s="62">
        <v>700</v>
      </c>
      <c r="G558" s="62">
        <v>17199</v>
      </c>
      <c r="H558" s="62">
        <v>7154</v>
      </c>
      <c r="I558" s="62">
        <v>10045</v>
      </c>
    </row>
    <row r="559" spans="1:9" x14ac:dyDescent="0.35">
      <c r="A559" s="62" t="s">
        <v>986</v>
      </c>
      <c r="B559" s="62" t="s">
        <v>991</v>
      </c>
      <c r="C559" s="62" t="s">
        <v>999</v>
      </c>
      <c r="D559" s="62">
        <v>43458</v>
      </c>
      <c r="E559" s="62" t="s">
        <v>1002</v>
      </c>
      <c r="F559" s="62">
        <v>100</v>
      </c>
      <c r="G559" s="62">
        <v>1968</v>
      </c>
      <c r="H559" s="62">
        <v>847</v>
      </c>
      <c r="I559" s="62">
        <v>1121</v>
      </c>
    </row>
    <row r="560" spans="1:9" x14ac:dyDescent="0.35">
      <c r="A560" s="62" t="s">
        <v>996</v>
      </c>
      <c r="B560" s="62" t="s">
        <v>367</v>
      </c>
      <c r="C560" s="62" t="s">
        <v>988</v>
      </c>
      <c r="D560" s="62">
        <v>43459</v>
      </c>
      <c r="E560" s="62" t="s">
        <v>1001</v>
      </c>
      <c r="F560" s="62">
        <v>200</v>
      </c>
      <c r="G560" s="62">
        <v>4690</v>
      </c>
      <c r="H560" s="62">
        <v>2044</v>
      </c>
      <c r="I560" s="62">
        <v>2646</v>
      </c>
    </row>
    <row r="561" spans="1:9" x14ac:dyDescent="0.35">
      <c r="A561" s="62" t="s">
        <v>990</v>
      </c>
      <c r="B561" s="62" t="s">
        <v>991</v>
      </c>
      <c r="C561" s="62" t="s">
        <v>988</v>
      </c>
      <c r="D561" s="62">
        <v>43461</v>
      </c>
      <c r="E561" s="62" t="s">
        <v>1006</v>
      </c>
      <c r="F561" s="62">
        <v>500</v>
      </c>
      <c r="G561" s="62">
        <v>11680</v>
      </c>
      <c r="H561" s="62">
        <v>5110</v>
      </c>
      <c r="I561" s="62">
        <v>6570</v>
      </c>
    </row>
    <row r="562" spans="1:9" x14ac:dyDescent="0.35">
      <c r="A562" s="62" t="s">
        <v>996</v>
      </c>
      <c r="B562" s="62" t="s">
        <v>367</v>
      </c>
      <c r="C562" s="62" t="s">
        <v>992</v>
      </c>
      <c r="D562" s="62">
        <v>43461</v>
      </c>
      <c r="E562" s="62" t="s">
        <v>1001</v>
      </c>
      <c r="F562" s="62">
        <v>700</v>
      </c>
      <c r="G562" s="62">
        <v>14560</v>
      </c>
      <c r="H562" s="62">
        <v>6888</v>
      </c>
      <c r="I562" s="62">
        <v>7672</v>
      </c>
    </row>
    <row r="563" spans="1:9" x14ac:dyDescent="0.35">
      <c r="A563" s="62" t="s">
        <v>1013</v>
      </c>
      <c r="B563" s="62" t="s">
        <v>367</v>
      </c>
      <c r="C563" s="62" t="s">
        <v>988</v>
      </c>
      <c r="D563" s="62">
        <v>43462</v>
      </c>
      <c r="E563" s="62" t="s">
        <v>1014</v>
      </c>
      <c r="F563" s="62">
        <v>700</v>
      </c>
      <c r="G563" s="62">
        <v>15225</v>
      </c>
      <c r="H563" s="62">
        <v>7154</v>
      </c>
      <c r="I563" s="62">
        <v>8071</v>
      </c>
    </row>
    <row r="564" spans="1:9" x14ac:dyDescent="0.35">
      <c r="A564" s="62" t="s">
        <v>990</v>
      </c>
      <c r="B564" s="62" t="s">
        <v>987</v>
      </c>
      <c r="C564" s="62" t="s">
        <v>999</v>
      </c>
      <c r="D564" s="62">
        <v>43463</v>
      </c>
      <c r="E564" s="62" t="s">
        <v>1000</v>
      </c>
      <c r="F564" s="62">
        <v>900</v>
      </c>
      <c r="G564" s="62">
        <v>15363</v>
      </c>
      <c r="H564" s="62">
        <v>7623</v>
      </c>
      <c r="I564" s="62">
        <v>7740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9" sqref="B9"/>
    </sheetView>
  </sheetViews>
  <sheetFormatPr defaultRowHeight="14.5" x14ac:dyDescent="0.35"/>
  <cols>
    <col min="1" max="1" width="10.1796875" customWidth="1"/>
    <col min="2" max="6" width="15.1796875" customWidth="1"/>
  </cols>
  <sheetData>
    <row r="1" spans="1:6" ht="15.5" x14ac:dyDescent="0.35">
      <c r="A1" s="63" t="s">
        <v>121</v>
      </c>
      <c r="B1" s="63"/>
      <c r="C1" s="63"/>
      <c r="D1" s="63"/>
      <c r="E1" s="63"/>
      <c r="F1" s="63"/>
    </row>
    <row r="2" spans="1:6" x14ac:dyDescent="0.35">
      <c r="A2" s="64" t="s">
        <v>131</v>
      </c>
      <c r="B2" s="64"/>
      <c r="C2" s="64"/>
      <c r="D2" s="64"/>
      <c r="E2" s="64"/>
      <c r="F2" s="64"/>
    </row>
    <row r="3" spans="1:6" x14ac:dyDescent="0.35">
      <c r="A3" s="16"/>
      <c r="B3" s="16"/>
      <c r="C3" s="16"/>
      <c r="D3" s="16"/>
      <c r="E3" s="16"/>
      <c r="F3" s="16"/>
    </row>
    <row r="4" spans="1:6" x14ac:dyDescent="0.35">
      <c r="A4" t="s">
        <v>123</v>
      </c>
      <c r="B4" t="s">
        <v>100</v>
      </c>
      <c r="C4" t="s">
        <v>101</v>
      </c>
      <c r="D4" t="s">
        <v>102</v>
      </c>
      <c r="E4" t="s">
        <v>103</v>
      </c>
      <c r="F4" t="s">
        <v>104</v>
      </c>
    </row>
    <row r="5" spans="1:6" x14ac:dyDescent="0.35">
      <c r="A5" s="17" t="s">
        <v>124</v>
      </c>
      <c r="B5" s="2">
        <v>1894</v>
      </c>
      <c r="C5" s="2">
        <v>2298</v>
      </c>
      <c r="D5" s="2">
        <v>2352</v>
      </c>
      <c r="E5" s="2">
        <v>1765</v>
      </c>
      <c r="F5" s="2">
        <f>SUM(B5:E5)</f>
        <v>8309</v>
      </c>
    </row>
    <row r="6" spans="1:6" x14ac:dyDescent="0.35">
      <c r="A6" s="17" t="s">
        <v>125</v>
      </c>
      <c r="B6" s="2">
        <v>800</v>
      </c>
      <c r="C6" s="2">
        <v>800</v>
      </c>
      <c r="D6" s="2">
        <v>800</v>
      </c>
      <c r="E6" s="2">
        <v>800</v>
      </c>
      <c r="F6" s="2">
        <f>SUM(B6:E6)</f>
        <v>3200</v>
      </c>
    </row>
    <row r="7" spans="1:6" x14ac:dyDescent="0.35">
      <c r="A7" s="17" t="s">
        <v>126</v>
      </c>
      <c r="B7" s="2">
        <v>464</v>
      </c>
      <c r="C7" s="2">
        <v>342</v>
      </c>
      <c r="D7" s="2">
        <v>547</v>
      </c>
      <c r="E7" s="2">
        <v>162</v>
      </c>
      <c r="F7" s="2">
        <f>SUM(B7:E7)</f>
        <v>1515</v>
      </c>
    </row>
    <row r="8" spans="1:6" x14ac:dyDescent="0.35">
      <c r="A8" s="17" t="s">
        <v>127</v>
      </c>
      <c r="B8" s="2">
        <v>299</v>
      </c>
      <c r="C8" s="2">
        <v>414</v>
      </c>
      <c r="D8" s="2">
        <v>369</v>
      </c>
      <c r="E8" s="2">
        <v>497</v>
      </c>
      <c r="F8" s="2">
        <f>SUM(B8:E8)</f>
        <v>1579</v>
      </c>
    </row>
    <row r="9" spans="1:6" x14ac:dyDescent="0.35">
      <c r="A9" s="17" t="s">
        <v>128</v>
      </c>
      <c r="B9" s="2">
        <v>1000</v>
      </c>
      <c r="C9" s="2">
        <v>250</v>
      </c>
      <c r="D9" s="2">
        <v>65</v>
      </c>
      <c r="E9" s="2">
        <v>3000</v>
      </c>
      <c r="F9" s="2">
        <f>SUM(B9:E9)</f>
        <v>4315</v>
      </c>
    </row>
    <row r="10" spans="1:6" ht="15" thickBot="1" x14ac:dyDescent="0.4">
      <c r="A10" s="18" t="s">
        <v>104</v>
      </c>
      <c r="B10" s="19">
        <f>SUM(B5:B9)</f>
        <v>4457</v>
      </c>
      <c r="C10" s="19">
        <f>SUM(C5:C9)</f>
        <v>4104</v>
      </c>
      <c r="D10" s="19">
        <f>SUM(D5:D9)</f>
        <v>4133</v>
      </c>
      <c r="E10" s="19">
        <f>SUM(E5:E9)</f>
        <v>6224</v>
      </c>
      <c r="F10" s="19">
        <f>SUM(F5:F9)</f>
        <v>18918</v>
      </c>
    </row>
    <row r="11" spans="1:6" ht="15" thickTop="1" x14ac:dyDescent="0.35"/>
  </sheetData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9" sqref="B9"/>
    </sheetView>
  </sheetViews>
  <sheetFormatPr defaultRowHeight="14.5" x14ac:dyDescent="0.35"/>
  <cols>
    <col min="1" max="1" width="10.1796875" customWidth="1"/>
    <col min="2" max="6" width="15" customWidth="1"/>
  </cols>
  <sheetData>
    <row r="1" spans="1:6" ht="15.5" x14ac:dyDescent="0.35">
      <c r="A1" s="63" t="s">
        <v>121</v>
      </c>
      <c r="B1" s="63"/>
      <c r="C1" s="63"/>
      <c r="D1" s="63"/>
      <c r="E1" s="63"/>
      <c r="F1" s="63"/>
    </row>
    <row r="2" spans="1:6" x14ac:dyDescent="0.35">
      <c r="A2" s="64" t="s">
        <v>132</v>
      </c>
      <c r="B2" s="64"/>
      <c r="C2" s="64"/>
      <c r="D2" s="64"/>
      <c r="E2" s="64"/>
      <c r="F2" s="64"/>
    </row>
    <row r="3" spans="1:6" x14ac:dyDescent="0.35">
      <c r="A3" s="16"/>
      <c r="B3" s="16"/>
      <c r="C3" s="16"/>
      <c r="D3" s="16"/>
      <c r="E3" s="16"/>
      <c r="F3" s="16"/>
    </row>
    <row r="4" spans="1:6" x14ac:dyDescent="0.35">
      <c r="A4" t="s">
        <v>123</v>
      </c>
      <c r="B4" t="s">
        <v>100</v>
      </c>
      <c r="C4" t="s">
        <v>101</v>
      </c>
      <c r="D4" t="s">
        <v>102</v>
      </c>
      <c r="E4" t="s">
        <v>103</v>
      </c>
      <c r="F4" t="s">
        <v>104</v>
      </c>
    </row>
    <row r="5" spans="1:6" x14ac:dyDescent="0.35">
      <c r="A5" s="17" t="s">
        <v>124</v>
      </c>
      <c r="B5" s="2">
        <v>1789</v>
      </c>
      <c r="C5" s="2">
        <v>2040</v>
      </c>
      <c r="D5" s="2">
        <v>1312</v>
      </c>
      <c r="E5" s="2">
        <v>1780</v>
      </c>
      <c r="F5" s="2">
        <f>SUM(B5:E5)</f>
        <v>6921</v>
      </c>
    </row>
    <row r="6" spans="1:6" x14ac:dyDescent="0.35">
      <c r="A6" s="17" t="s">
        <v>125</v>
      </c>
      <c r="B6" s="2">
        <v>725</v>
      </c>
      <c r="C6" s="2">
        <v>725</v>
      </c>
      <c r="D6" s="2">
        <v>725</v>
      </c>
      <c r="E6" s="2">
        <v>725</v>
      </c>
      <c r="F6" s="2">
        <f>SUM(B6:E6)</f>
        <v>2900</v>
      </c>
    </row>
    <row r="7" spans="1:6" x14ac:dyDescent="0.35">
      <c r="A7" s="17" t="s">
        <v>126</v>
      </c>
      <c r="B7" s="2">
        <v>504</v>
      </c>
      <c r="C7" s="2">
        <v>799</v>
      </c>
      <c r="D7" s="2">
        <v>277</v>
      </c>
      <c r="E7" s="2">
        <v>626</v>
      </c>
      <c r="F7" s="2">
        <f>SUM(B7:E7)</f>
        <v>2206</v>
      </c>
    </row>
    <row r="8" spans="1:6" x14ac:dyDescent="0.35">
      <c r="A8" s="17" t="s">
        <v>127</v>
      </c>
      <c r="B8" s="2">
        <v>424</v>
      </c>
      <c r="C8" s="2">
        <v>349</v>
      </c>
      <c r="D8" s="2">
        <v>258</v>
      </c>
      <c r="E8" s="2">
        <v>414</v>
      </c>
      <c r="F8" s="2">
        <f>SUM(B8:E8)</f>
        <v>1445</v>
      </c>
    </row>
    <row r="9" spans="1:6" x14ac:dyDescent="0.35">
      <c r="A9" s="17" t="s">
        <v>128</v>
      </c>
      <c r="B9" s="2">
        <v>500</v>
      </c>
      <c r="C9" s="2">
        <v>1200</v>
      </c>
      <c r="D9" s="2">
        <v>650</v>
      </c>
      <c r="E9" s="2">
        <v>800</v>
      </c>
      <c r="F9" s="2">
        <f>SUM(B9:E9)</f>
        <v>3150</v>
      </c>
    </row>
    <row r="10" spans="1:6" ht="15" thickBot="1" x14ac:dyDescent="0.4">
      <c r="A10" s="18" t="s">
        <v>104</v>
      </c>
      <c r="B10" s="19">
        <f>SUM(B5:B9)</f>
        <v>3942</v>
      </c>
      <c r="C10" s="19">
        <f>SUM(C5:C9)</f>
        <v>5113</v>
      </c>
      <c r="D10" s="19">
        <f>SUM(D5:D9)</f>
        <v>3222</v>
      </c>
      <c r="E10" s="19">
        <f>SUM(E5:E9)</f>
        <v>4345</v>
      </c>
      <c r="F10" s="19">
        <f>SUM(F5:F9)</f>
        <v>16622</v>
      </c>
    </row>
    <row r="11" spans="1:6" ht="15" thickTop="1" x14ac:dyDescent="0.35"/>
  </sheetData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9" sqref="B9"/>
    </sheetView>
  </sheetViews>
  <sheetFormatPr defaultRowHeight="14.5" x14ac:dyDescent="0.35"/>
  <cols>
    <col min="1" max="1" width="10.1796875" customWidth="1"/>
    <col min="2" max="6" width="15" customWidth="1"/>
  </cols>
  <sheetData>
    <row r="1" spans="1:6" ht="15.5" x14ac:dyDescent="0.35">
      <c r="A1" s="63" t="s">
        <v>121</v>
      </c>
      <c r="B1" s="63"/>
      <c r="C1" s="63"/>
      <c r="D1" s="63"/>
      <c r="E1" s="63"/>
      <c r="F1" s="63"/>
    </row>
    <row r="2" spans="1:6" x14ac:dyDescent="0.35">
      <c r="A2" s="64" t="s">
        <v>122</v>
      </c>
      <c r="B2" s="64"/>
      <c r="C2" s="64"/>
      <c r="D2" s="64"/>
      <c r="E2" s="64"/>
      <c r="F2" s="64"/>
    </row>
    <row r="3" spans="1:6" x14ac:dyDescent="0.35">
      <c r="A3" s="16"/>
      <c r="B3" s="16"/>
      <c r="C3" s="16"/>
      <c r="D3" s="16"/>
      <c r="E3" s="16"/>
      <c r="F3" s="16"/>
    </row>
    <row r="4" spans="1:6" x14ac:dyDescent="0.35">
      <c r="A4" t="s">
        <v>123</v>
      </c>
      <c r="B4" t="s">
        <v>100</v>
      </c>
      <c r="C4" t="s">
        <v>101</v>
      </c>
      <c r="D4" t="s">
        <v>102</v>
      </c>
      <c r="E4" t="s">
        <v>103</v>
      </c>
      <c r="F4" t="s">
        <v>104</v>
      </c>
    </row>
    <row r="5" spans="1:6" x14ac:dyDescent="0.35">
      <c r="A5" s="17" t="s">
        <v>124</v>
      </c>
      <c r="B5" s="2">
        <v>2200</v>
      </c>
      <c r="C5" s="2">
        <v>1540</v>
      </c>
      <c r="D5" s="2">
        <v>2113</v>
      </c>
      <c r="E5" s="2">
        <v>1688</v>
      </c>
      <c r="F5" s="2">
        <f>SUM(B5:E5)</f>
        <v>7541</v>
      </c>
    </row>
    <row r="6" spans="1:6" x14ac:dyDescent="0.35">
      <c r="A6" s="17" t="s">
        <v>125</v>
      </c>
      <c r="B6" s="2">
        <v>750</v>
      </c>
      <c r="C6" s="2">
        <v>750</v>
      </c>
      <c r="D6" s="2">
        <v>750</v>
      </c>
      <c r="E6" s="2">
        <v>750</v>
      </c>
      <c r="F6" s="2">
        <f t="shared" ref="F6:F9" si="0">SUM(B6:E6)</f>
        <v>3000</v>
      </c>
    </row>
    <row r="7" spans="1:6" x14ac:dyDescent="0.35">
      <c r="A7" s="17" t="s">
        <v>126</v>
      </c>
      <c r="B7" s="2">
        <v>788</v>
      </c>
      <c r="C7" s="2">
        <v>1417</v>
      </c>
      <c r="D7" s="2">
        <v>1407</v>
      </c>
      <c r="E7" s="2">
        <v>1000</v>
      </c>
      <c r="F7" s="2">
        <f t="shared" si="0"/>
        <v>4612</v>
      </c>
    </row>
    <row r="8" spans="1:6" x14ac:dyDescent="0.35">
      <c r="A8" s="17" t="s">
        <v>127</v>
      </c>
      <c r="B8" s="2">
        <v>791</v>
      </c>
      <c r="C8" s="2">
        <v>1139</v>
      </c>
      <c r="D8" s="2">
        <v>1096</v>
      </c>
      <c r="E8" s="2">
        <v>1182</v>
      </c>
      <c r="F8" s="2">
        <f t="shared" si="0"/>
        <v>4208</v>
      </c>
    </row>
    <row r="9" spans="1:6" x14ac:dyDescent="0.35">
      <c r="A9" s="17" t="s">
        <v>128</v>
      </c>
      <c r="B9" s="2">
        <v>1500</v>
      </c>
      <c r="C9" s="2">
        <v>1250</v>
      </c>
      <c r="D9" s="2">
        <v>400</v>
      </c>
      <c r="E9" s="2">
        <v>250</v>
      </c>
      <c r="F9" s="2">
        <f t="shared" si="0"/>
        <v>3400</v>
      </c>
    </row>
    <row r="10" spans="1:6" ht="15" thickBot="1" x14ac:dyDescent="0.4">
      <c r="A10" s="18" t="s">
        <v>104</v>
      </c>
      <c r="B10" s="19">
        <f>SUM(B5:B9)</f>
        <v>6029</v>
      </c>
      <c r="C10" s="19">
        <f t="shared" ref="C10:F10" si="1">SUM(C5:C9)</f>
        <v>6096</v>
      </c>
      <c r="D10" s="19">
        <f t="shared" si="1"/>
        <v>5766</v>
      </c>
      <c r="E10" s="19">
        <f t="shared" si="1"/>
        <v>4870</v>
      </c>
      <c r="F10" s="19">
        <f t="shared" si="1"/>
        <v>22761</v>
      </c>
    </row>
    <row r="11" spans="1:6" ht="15" thickTop="1" x14ac:dyDescent="0.35"/>
  </sheetData>
  <mergeCells count="2">
    <mergeCell ref="A1:F1"/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"/>
  <sheetViews>
    <sheetView workbookViewId="0">
      <selection activeCell="B9" sqref="B9"/>
    </sheetView>
  </sheetViews>
  <sheetFormatPr defaultRowHeight="14.5" x14ac:dyDescent="0.35"/>
  <cols>
    <col min="1" max="1" width="10.1796875" customWidth="1"/>
    <col min="2" max="6" width="15" customWidth="1"/>
  </cols>
  <sheetData>
    <row r="1" spans="1:6" ht="15.5" x14ac:dyDescent="0.35">
      <c r="A1" s="63" t="s">
        <v>121</v>
      </c>
      <c r="B1" s="63"/>
      <c r="C1" s="63"/>
      <c r="D1" s="63"/>
      <c r="E1" s="63"/>
      <c r="F1" s="63"/>
    </row>
    <row r="2" spans="1:6" x14ac:dyDescent="0.35">
      <c r="A2" s="64" t="s">
        <v>133</v>
      </c>
      <c r="B2" s="64"/>
      <c r="C2" s="64"/>
      <c r="D2" s="64"/>
      <c r="E2" s="64"/>
      <c r="F2" s="64"/>
    </row>
    <row r="3" spans="1:6" x14ac:dyDescent="0.35">
      <c r="A3" s="16"/>
      <c r="B3" s="16"/>
      <c r="C3" s="16"/>
      <c r="D3" s="16"/>
      <c r="E3" s="16"/>
      <c r="F3" s="16"/>
    </row>
    <row r="4" spans="1:6" x14ac:dyDescent="0.35">
      <c r="A4" s="20" t="s">
        <v>123</v>
      </c>
      <c r="B4" s="20" t="s">
        <v>100</v>
      </c>
      <c r="C4" s="20" t="s">
        <v>101</v>
      </c>
      <c r="D4" s="20" t="s">
        <v>102</v>
      </c>
      <c r="E4" s="20" t="s">
        <v>103</v>
      </c>
      <c r="F4" s="20" t="s">
        <v>104</v>
      </c>
    </row>
    <row r="5" spans="1:6" x14ac:dyDescent="0.35">
      <c r="A5" t="s">
        <v>124</v>
      </c>
      <c r="B5" s="2">
        <f>SUM('60613:60626'!B5)</f>
        <v>10736</v>
      </c>
      <c r="C5" s="2">
        <f>SUM('60613:60626'!C5)</f>
        <v>11778</v>
      </c>
      <c r="D5" s="2">
        <f>SUM('60613:60626'!D5)</f>
        <v>10581</v>
      </c>
      <c r="E5" s="2">
        <f>SUM('60613:60626'!E5)</f>
        <v>10895</v>
      </c>
      <c r="F5" s="2">
        <f>SUM('60613:60626'!F5)</f>
        <v>43990</v>
      </c>
    </row>
    <row r="6" spans="1:6" x14ac:dyDescent="0.35">
      <c r="A6" t="s">
        <v>125</v>
      </c>
      <c r="B6" s="2">
        <f>SUM('60613:60626'!B6)</f>
        <v>4325</v>
      </c>
      <c r="C6" s="2">
        <f>SUM('60613:60626'!C6)</f>
        <v>4325</v>
      </c>
      <c r="D6" s="2">
        <f>SUM('60613:60626'!D6)</f>
        <v>4325</v>
      </c>
      <c r="E6" s="2">
        <f>SUM('60613:60626'!E6)</f>
        <v>4325</v>
      </c>
      <c r="F6" s="2">
        <f>SUM('60613:60626'!F6)</f>
        <v>17300</v>
      </c>
    </row>
    <row r="7" spans="1:6" x14ac:dyDescent="0.35">
      <c r="A7" t="s">
        <v>126</v>
      </c>
      <c r="B7" s="2">
        <f>SUM('60613:60626'!B7)</f>
        <v>3471</v>
      </c>
      <c r="C7" s="2">
        <f>SUM('60613:60626'!C7)</f>
        <v>4068</v>
      </c>
      <c r="D7" s="2">
        <f>SUM('60613:60626'!D7)</f>
        <v>3725</v>
      </c>
      <c r="E7" s="2">
        <f>SUM('60613:60626'!E7)</f>
        <v>3086</v>
      </c>
      <c r="F7" s="2">
        <f>SUM('60613:60626'!F7)</f>
        <v>14350</v>
      </c>
    </row>
    <row r="8" spans="1:6" x14ac:dyDescent="0.35">
      <c r="A8" t="s">
        <v>127</v>
      </c>
      <c r="B8" s="2">
        <f>SUM('60613:60626'!B8)</f>
        <v>3454</v>
      </c>
      <c r="C8" s="2">
        <f>SUM('60613:60626'!C8)</f>
        <v>3549</v>
      </c>
      <c r="D8" s="2">
        <f>SUM('60613:60626'!D8)</f>
        <v>3929</v>
      </c>
      <c r="E8" s="2">
        <f>SUM('60613:60626'!E8)</f>
        <v>3426</v>
      </c>
      <c r="F8" s="2">
        <f>SUM('60613:60626'!F8)</f>
        <v>14358</v>
      </c>
    </row>
    <row r="9" spans="1:6" x14ac:dyDescent="0.35">
      <c r="A9" t="s">
        <v>128</v>
      </c>
      <c r="B9" s="2">
        <f>SUM('60613:60626'!B9)</f>
        <v>8400</v>
      </c>
      <c r="C9" s="2">
        <f>SUM('60613:60626'!C9)</f>
        <v>4140</v>
      </c>
      <c r="D9" s="2">
        <f>SUM('60613:60626'!D9)</f>
        <v>2975</v>
      </c>
      <c r="E9" s="2">
        <f>SUM('60613:60626'!E9)</f>
        <v>5158</v>
      </c>
      <c r="F9" s="2">
        <f>SUM('60613:60626'!F9)</f>
        <v>20673</v>
      </c>
    </row>
    <row r="10" spans="1:6" ht="15" thickBot="1" x14ac:dyDescent="0.4">
      <c r="A10" s="21" t="s">
        <v>104</v>
      </c>
      <c r="B10" s="2">
        <f>SUM('60613:60626'!B10)</f>
        <v>30386</v>
      </c>
      <c r="C10" s="2">
        <f>SUM('60613:60626'!C10)</f>
        <v>27860</v>
      </c>
      <c r="D10" s="2">
        <f>SUM('60613:60626'!D10)</f>
        <v>25535</v>
      </c>
      <c r="E10" s="2">
        <f>SUM('60613:60626'!E10)</f>
        <v>26890</v>
      </c>
      <c r="F10" s="2">
        <f>SUM('60613:60626'!F10)</f>
        <v>110671</v>
      </c>
    </row>
  </sheetData>
  <mergeCells count="2">
    <mergeCell ref="A1:F1"/>
    <mergeCell ref="A2:F2"/>
  </mergeCells>
  <pageMargins left="0.7" right="0.7" top="0.75" bottom="0.75" header="0.3" footer="0.3"/>
  <pageSetup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5"/>
  <sheetViews>
    <sheetView workbookViewId="0">
      <selection activeCell="B9" sqref="B9"/>
    </sheetView>
  </sheetViews>
  <sheetFormatPr defaultRowHeight="14.5" x14ac:dyDescent="0.35"/>
  <cols>
    <col min="4" max="4" width="16.7265625" customWidth="1"/>
    <col min="5" max="5" width="11.26953125" customWidth="1"/>
  </cols>
  <sheetData>
    <row r="2" spans="3:5" x14ac:dyDescent="0.35">
      <c r="C2" t="s">
        <v>134</v>
      </c>
      <c r="D2" t="s">
        <v>135</v>
      </c>
      <c r="E2" t="s">
        <v>136</v>
      </c>
    </row>
    <row r="3" spans="3:5" x14ac:dyDescent="0.35">
      <c r="C3" t="s">
        <v>137</v>
      </c>
      <c r="D3" s="22" t="str">
        <f>REPT("*",3-LEN(C3))&amp;C3</f>
        <v>*UA</v>
      </c>
      <c r="E3" s="22" t="str">
        <f>C3&amp;REPT("*",3-LEN(C3))</f>
        <v>UA*</v>
      </c>
    </row>
    <row r="4" spans="3:5" x14ac:dyDescent="0.35">
      <c r="C4" t="s">
        <v>138</v>
      </c>
      <c r="D4" s="22" t="str">
        <f t="shared" ref="D4:D5" si="0">REPT("*",3-LEN(C4))&amp;C4</f>
        <v>PCH</v>
      </c>
      <c r="E4" s="22" t="str">
        <f t="shared" ref="E4:E5" si="1">C4&amp;REPT("*",3-LEN(C4))</f>
        <v>PCH</v>
      </c>
    </row>
    <row r="5" spans="3:5" x14ac:dyDescent="0.35">
      <c r="C5" t="s">
        <v>139</v>
      </c>
      <c r="D5" s="22" t="str">
        <f t="shared" si="0"/>
        <v>**A</v>
      </c>
      <c r="E5" s="22" t="str">
        <f t="shared" si="1"/>
        <v>A**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workbookViewId="0">
      <selection activeCell="B9" sqref="B9"/>
    </sheetView>
  </sheetViews>
  <sheetFormatPr defaultRowHeight="14.5" x14ac:dyDescent="0.35"/>
  <cols>
    <col min="1" max="1" width="9.7265625" customWidth="1"/>
    <col min="2" max="2" width="12.1796875" customWidth="1"/>
    <col min="3" max="3" width="17.81640625" customWidth="1"/>
    <col min="4" max="4" width="22" customWidth="1"/>
    <col min="5" max="5" width="12.1796875" customWidth="1"/>
    <col min="6" max="6" width="13.7265625" customWidth="1"/>
  </cols>
  <sheetData>
    <row r="1" spans="1:6" x14ac:dyDescent="0.35">
      <c r="A1" s="23" t="s">
        <v>140</v>
      </c>
      <c r="F1" s="2"/>
    </row>
    <row r="2" spans="1:6" x14ac:dyDescent="0.35">
      <c r="A2" s="24"/>
      <c r="B2" s="25"/>
      <c r="C2" s="25"/>
      <c r="D2" s="25"/>
      <c r="E2" s="25"/>
      <c r="F2" s="25"/>
    </row>
    <row r="3" spans="1:6" ht="15" thickBot="1" x14ac:dyDescent="0.4">
      <c r="A3" s="26" t="s">
        <v>141</v>
      </c>
      <c r="B3" s="27" t="s">
        <v>100</v>
      </c>
      <c r="C3" s="27" t="s">
        <v>101</v>
      </c>
      <c r="D3" s="27" t="s">
        <v>102</v>
      </c>
      <c r="E3" s="27" t="s">
        <v>103</v>
      </c>
      <c r="F3" s="28" t="s">
        <v>104</v>
      </c>
    </row>
    <row r="4" spans="1:6" x14ac:dyDescent="0.35">
      <c r="A4" s="29">
        <v>60613</v>
      </c>
      <c r="B4" s="25">
        <v>70791.42</v>
      </c>
      <c r="C4" s="25">
        <v>251973.81</v>
      </c>
      <c r="D4" s="25">
        <v>251973.81</v>
      </c>
      <c r="E4" s="25">
        <v>102389.06</v>
      </c>
      <c r="F4" s="25">
        <f>SUM(B4:E4)</f>
        <v>677128.10000000009</v>
      </c>
    </row>
    <row r="5" spans="1:6" x14ac:dyDescent="0.35">
      <c r="A5" s="29">
        <v>60614</v>
      </c>
      <c r="B5" s="25">
        <v>45962.26</v>
      </c>
      <c r="C5" s="25">
        <v>186253.46</v>
      </c>
      <c r="D5" s="25">
        <v>175892.77</v>
      </c>
      <c r="E5" s="25">
        <v>97485.33</v>
      </c>
      <c r="F5" s="25">
        <f t="shared" ref="F5:F9" si="0">SUM(B5:E5)</f>
        <v>505593.82</v>
      </c>
    </row>
    <row r="6" spans="1:6" x14ac:dyDescent="0.35">
      <c r="A6" s="29">
        <v>60626</v>
      </c>
      <c r="B6" s="25">
        <v>80289.14</v>
      </c>
      <c r="C6" s="25">
        <v>102665.87</v>
      </c>
      <c r="D6" s="25">
        <v>210012.92</v>
      </c>
      <c r="E6" s="25">
        <v>83398.36</v>
      </c>
      <c r="F6" s="25">
        <f t="shared" si="0"/>
        <v>476366.29000000004</v>
      </c>
    </row>
    <row r="7" spans="1:6" x14ac:dyDescent="0.35">
      <c r="A7" s="29">
        <v>60714</v>
      </c>
      <c r="B7" s="25">
        <v>100724.72</v>
      </c>
      <c r="C7" s="25">
        <v>165215.10999999999</v>
      </c>
      <c r="D7" s="25">
        <v>160580.37</v>
      </c>
      <c r="E7" s="25">
        <v>110641.99</v>
      </c>
      <c r="F7" s="25">
        <f t="shared" si="0"/>
        <v>537162.18999999994</v>
      </c>
    </row>
    <row r="8" spans="1:6" x14ac:dyDescent="0.35">
      <c r="A8" s="29">
        <v>60540</v>
      </c>
      <c r="B8" s="25">
        <v>95872.4</v>
      </c>
      <c r="C8" s="25">
        <v>236125.84</v>
      </c>
      <c r="D8" s="25">
        <v>180365.25</v>
      </c>
      <c r="E8" s="25">
        <v>143985.15</v>
      </c>
      <c r="F8" s="25">
        <f t="shared" si="0"/>
        <v>656348.64</v>
      </c>
    </row>
    <row r="9" spans="1:6" x14ac:dyDescent="0.35">
      <c r="A9" s="29">
        <v>60159</v>
      </c>
      <c r="B9" s="25">
        <v>114264.06</v>
      </c>
      <c r="C9" s="25">
        <v>229568.19</v>
      </c>
      <c r="D9" s="25">
        <v>222870.58</v>
      </c>
      <c r="E9" s="25">
        <v>100110.55</v>
      </c>
      <c r="F9" s="25">
        <f t="shared" si="0"/>
        <v>666813.38</v>
      </c>
    </row>
    <row r="10" spans="1:6" ht="15" thickBot="1" x14ac:dyDescent="0.4">
      <c r="A10" s="30" t="s">
        <v>104</v>
      </c>
      <c r="B10" s="31">
        <f>SUM(B4:B9)</f>
        <v>507904.00000000006</v>
      </c>
      <c r="C10" s="31">
        <f t="shared" ref="C10:F10" si="1">SUM(C4:C9)</f>
        <v>1171802.28</v>
      </c>
      <c r="D10" s="31">
        <f>SUM(D4:D9)</f>
        <v>1201695.7</v>
      </c>
      <c r="E10" s="31">
        <f t="shared" si="1"/>
        <v>638010.44000000006</v>
      </c>
      <c r="F10" s="31">
        <f t="shared" si="1"/>
        <v>3519412.4200000004</v>
      </c>
    </row>
    <row r="11" spans="1:6" ht="15" thickTop="1" x14ac:dyDescent="0.35">
      <c r="F11" s="2"/>
    </row>
    <row r="12" spans="1:6" x14ac:dyDescent="0.35">
      <c r="A12" t="s">
        <v>142</v>
      </c>
      <c r="B12" s="2">
        <f>AVERAGE(Qtr_1)</f>
        <v>84650.666666666672</v>
      </c>
      <c r="F12" s="2"/>
    </row>
    <row r="16" spans="1:6" x14ac:dyDescent="0.35">
      <c r="B16" t="s">
        <v>143</v>
      </c>
      <c r="C16" t="s">
        <v>144</v>
      </c>
      <c r="D16" t="s">
        <v>145</v>
      </c>
      <c r="E16" t="s">
        <v>146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4</vt:i4>
      </vt:variant>
    </vt:vector>
  </HeadingPairs>
  <TitlesOfParts>
    <vt:vector size="34" baseType="lpstr">
      <vt:lpstr>60613</vt:lpstr>
      <vt:lpstr>60614</vt:lpstr>
      <vt:lpstr>60714</vt:lpstr>
      <vt:lpstr>60540</vt:lpstr>
      <vt:lpstr>60519</vt:lpstr>
      <vt:lpstr>60626</vt:lpstr>
      <vt:lpstr>3Dreference</vt:lpstr>
      <vt:lpstr>left and right padding</vt:lpstr>
      <vt:lpstr>Named Ranges</vt:lpstr>
      <vt:lpstr>EmployeeList (IF)</vt:lpstr>
      <vt:lpstr>Nested IF</vt:lpstr>
      <vt:lpstr>Vlookup</vt:lpstr>
      <vt:lpstr>Vlookup Practice</vt:lpstr>
      <vt:lpstr>Vlookup_Order</vt:lpstr>
      <vt:lpstr>vlookup_Parts</vt:lpstr>
      <vt:lpstr>vlookup_Availability</vt:lpstr>
      <vt:lpstr>Index_match</vt:lpstr>
      <vt:lpstr>SplitScreens</vt:lpstr>
      <vt:lpstr>relative refs</vt:lpstr>
      <vt:lpstr>1.1 Configure options_error cod</vt:lpstr>
      <vt:lpstr>1.2 Customize Ribbon</vt:lpstr>
      <vt:lpstr>1.2 Customize toolbar</vt:lpstr>
      <vt:lpstr>1.3 Add-Ins</vt:lpstr>
      <vt:lpstr>2.1</vt:lpstr>
      <vt:lpstr>2.1try</vt:lpstr>
      <vt:lpstr>2.2 Specialized functions</vt:lpstr>
      <vt:lpstr>3.1 Text</vt:lpstr>
      <vt:lpstr>3.1 Logical</vt:lpstr>
      <vt:lpstr>3.2 conditional formatting</vt:lpstr>
      <vt:lpstr>pivottables</vt:lpstr>
      <vt:lpstr>Qtr_3</vt:lpstr>
      <vt:lpstr>Quarter1</vt:lpstr>
      <vt:lpstr>Quarter2</vt:lpstr>
      <vt:lpstr>Temps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Fenick</dc:creator>
  <cp:lastModifiedBy>Michael</cp:lastModifiedBy>
  <dcterms:created xsi:type="dcterms:W3CDTF">2016-09-29T19:22:14Z</dcterms:created>
  <dcterms:modified xsi:type="dcterms:W3CDTF">2017-07-18T12:07:28Z</dcterms:modified>
</cp:coreProperties>
</file>